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hawley\Desktop\Topic 1\"/>
    </mc:Choice>
  </mc:AlternateContent>
  <bookViews>
    <workbookView xWindow="0" yWindow="0" windowWidth="20490" windowHeight="7755" tabRatio="687"/>
  </bookViews>
  <sheets>
    <sheet name="Agenda" sheetId="10" r:id="rId1"/>
    <sheet name="History of Spreadsheets" sheetId="12" r:id="rId2"/>
    <sheet name="Main Example" sheetId="16" r:id="rId3"/>
    <sheet name="GEOMEAN" sheetId="17" r:id="rId4"/>
    <sheet name="Chart1" sheetId="18" r:id="rId5"/>
    <sheet name="Cell References Example" sheetId="14" r:id="rId6"/>
  </sheets>
  <definedNames>
    <definedName name="Net_Income">'Main Example'!$D$9:$K$9</definedName>
    <definedName name="_xlnm.Print_Area" localSheetId="0">Agenda!$B$2:$R$132</definedName>
    <definedName name="Revenue">'Main Example'!$D$8:$K$8</definedName>
  </definedNames>
  <calcPr calcId="152511"/>
</workbook>
</file>

<file path=xl/calcChain.xml><?xml version="1.0" encoding="utf-8"?>
<calcChain xmlns="http://schemas.openxmlformats.org/spreadsheetml/2006/main">
  <c r="K6" i="18" l="1"/>
  <c r="J6" i="18"/>
  <c r="I6" i="18"/>
  <c r="H6" i="18"/>
  <c r="G6" i="18"/>
  <c r="F6" i="18"/>
  <c r="E6" i="18"/>
  <c r="D6" i="18"/>
  <c r="N20" i="17"/>
  <c r="N21" i="17" s="1"/>
  <c r="M22" i="17"/>
  <c r="M23" i="17"/>
  <c r="M24" i="17"/>
  <c r="M25" i="17"/>
  <c r="M26" i="17"/>
  <c r="M27" i="17"/>
  <c r="M21" i="17"/>
  <c r="J22" i="17"/>
  <c r="J23" i="17"/>
  <c r="J24" i="17"/>
  <c r="J25" i="17"/>
  <c r="J26" i="17"/>
  <c r="J27" i="17"/>
  <c r="J21" i="17"/>
  <c r="K22" i="17"/>
  <c r="K23" i="17" s="1"/>
  <c r="K24" i="17" s="1"/>
  <c r="K25" i="17" s="1"/>
  <c r="K26" i="17" s="1"/>
  <c r="K27" i="17" s="1"/>
  <c r="K21" i="17"/>
  <c r="H22" i="17"/>
  <c r="H23" i="17"/>
  <c r="H24" i="17"/>
  <c r="H25" i="17"/>
  <c r="H26" i="17" s="1"/>
  <c r="H27" i="17" s="1"/>
  <c r="H21" i="17"/>
  <c r="D22" i="17"/>
  <c r="E22" i="17"/>
  <c r="D23" i="17"/>
  <c r="E23" i="17"/>
  <c r="D24" i="17" s="1"/>
  <c r="E21" i="17"/>
  <c r="D21" i="17"/>
  <c r="C34" i="17"/>
  <c r="C32" i="17"/>
  <c r="C30" i="17"/>
  <c r="N22" i="17" l="1"/>
  <c r="N23" i="17" s="1"/>
  <c r="N24" i="17" s="1"/>
  <c r="N25" i="17" s="1"/>
  <c r="N26" i="17" s="1"/>
  <c r="N27" i="17" s="1"/>
  <c r="E24" i="17"/>
  <c r="E20" i="17"/>
  <c r="H20" i="17" s="1"/>
  <c r="K20" i="17" s="1"/>
  <c r="G21" i="17"/>
  <c r="G27" i="17"/>
  <c r="G23" i="17"/>
  <c r="G24" i="17"/>
  <c r="G25" i="17"/>
  <c r="G26" i="17"/>
  <c r="G22" i="17"/>
  <c r="D25" i="17" l="1"/>
  <c r="E25" i="17"/>
  <c r="D21" i="16"/>
  <c r="E21" i="16"/>
  <c r="F21" i="16"/>
  <c r="G21" i="16"/>
  <c r="H21" i="16"/>
  <c r="D22" i="16"/>
  <c r="E22" i="16"/>
  <c r="F22" i="16"/>
  <c r="G22" i="16"/>
  <c r="H22" i="16"/>
  <c r="E20" i="16"/>
  <c r="F20" i="16"/>
  <c r="G20" i="16"/>
  <c r="H20" i="16"/>
  <c r="D20" i="16"/>
  <c r="C16" i="16"/>
  <c r="D26" i="17" l="1"/>
  <c r="E26" i="17"/>
  <c r="D15" i="16"/>
  <c r="E15" i="16"/>
  <c r="F15" i="16"/>
  <c r="G15" i="16"/>
  <c r="H15" i="16"/>
  <c r="I15" i="16"/>
  <c r="J15" i="16"/>
  <c r="D14" i="16"/>
  <c r="E14" i="16"/>
  <c r="F14" i="16"/>
  <c r="G14" i="16"/>
  <c r="H14" i="16"/>
  <c r="I14" i="16"/>
  <c r="J14" i="16"/>
  <c r="D27" i="17" l="1"/>
  <c r="E27" i="17"/>
  <c r="C14" i="16"/>
  <c r="C15" i="16"/>
  <c r="E10" i="16"/>
  <c r="F10" i="16"/>
  <c r="G10" i="16"/>
  <c r="H10" i="16"/>
  <c r="I10" i="16"/>
  <c r="J10" i="16"/>
  <c r="K10" i="16"/>
  <c r="D10" i="16"/>
  <c r="I16" i="16" l="1"/>
  <c r="E16" i="16"/>
  <c r="D16" i="16"/>
  <c r="K16" i="16" s="1"/>
  <c r="H16" i="16"/>
  <c r="G16" i="16"/>
  <c r="J16" i="16"/>
  <c r="F16" i="16"/>
  <c r="E11" i="14"/>
  <c r="D66" i="12" l="1"/>
  <c r="D49" i="12"/>
  <c r="D43" i="12"/>
  <c r="D17" i="12" l="1"/>
</calcChain>
</file>

<file path=xl/sharedStrings.xml><?xml version="1.0" encoding="utf-8"?>
<sst xmlns="http://schemas.openxmlformats.org/spreadsheetml/2006/main" count="236" uniqueCount="194">
  <si>
    <t>Before there were computers there were spreadsheets on paper</t>
  </si>
  <si>
    <t>History of Spreadsheet Software</t>
  </si>
  <si>
    <t>Very important tool for forecasting and preparing financial statements</t>
  </si>
  <si>
    <t>−</t>
  </si>
  <si>
    <t>Changing entries and doing what-if analysis were very time-intensive</t>
  </si>
  <si>
    <t>Computations had to be done by hand or with a calculator and then entered</t>
  </si>
  <si>
    <t>VisiCalc (1979)</t>
  </si>
  <si>
    <t>First "Killer App" - Made Dan Bricklin very rich</t>
  </si>
  <si>
    <t>Drove the PC revolution by making them essential to businesses</t>
  </si>
  <si>
    <t>Borland Quattro (1984)</t>
  </si>
  <si>
    <t>Stole the show from VisiCalc the first year it was released</t>
  </si>
  <si>
    <t>Cheap clone of Lotus with as much or more functionality</t>
  </si>
  <si>
    <t>Got sued by Lotus and eventually discontinued Quattro</t>
  </si>
  <si>
    <t>Microsoft Excel (1987 for PCs)</t>
  </si>
  <si>
    <t>By the mid-90s Excel was the business standard and Lotus was in decline</t>
  </si>
  <si>
    <t>Free and Online Competitors to Excel</t>
  </si>
  <si>
    <t>with Excel, powerful functions including the ability to</t>
  </si>
  <si>
    <t>shareable, files saved online or on your computer, compatible</t>
  </si>
  <si>
    <t>First electronic spreadsheet - before PCs as we know them</t>
  </si>
  <si>
    <t>Cat1</t>
  </si>
  <si>
    <t>Cat2</t>
  </si>
  <si>
    <t>Cat3</t>
  </si>
  <si>
    <t>Cat4</t>
  </si>
  <si>
    <t>Cat5</t>
  </si>
  <si>
    <t>Dog1</t>
  </si>
  <si>
    <t>Dog2</t>
  </si>
  <si>
    <t>Dog3</t>
  </si>
  <si>
    <t>Dog4</t>
  </si>
  <si>
    <t>Dog5</t>
  </si>
  <si>
    <t>Bird1</t>
  </si>
  <si>
    <t>Bird2</t>
  </si>
  <si>
    <t>Bird3</t>
  </si>
  <si>
    <t>Bird4</t>
  </si>
  <si>
    <t>Bird5</t>
  </si>
  <si>
    <t>Fish1</t>
  </si>
  <si>
    <t>Fish2</t>
  </si>
  <si>
    <t>Fish3</t>
  </si>
  <si>
    <t>Fish4</t>
  </si>
  <si>
    <t>Fish5</t>
  </si>
  <si>
    <t>Bug1</t>
  </si>
  <si>
    <t>Bug2</t>
  </si>
  <si>
    <t>Bug3</t>
  </si>
  <si>
    <t>Bug4</t>
  </si>
  <si>
    <t>Bug5</t>
  </si>
  <si>
    <t>Exploited the fact the Lotus 1-2-3 was incredibly expensive</t>
  </si>
  <si>
    <t>Finding errors was very difficult -- creating errors was very easy -- correcting errors meant doing a lot of erasing or starting over</t>
  </si>
  <si>
    <t>Clones soon appeared - Supercalc (1980), Microsoft Multiplan (1982), Lotus 123 (1983),Appleworks (1984), and Microsoft Excel (1985 for Mac, 1987 for Windows)</t>
  </si>
  <si>
    <t>No mouse, no menus, limited size, no links to other spreadsheets, but surprising powerful formulas (but very few built-in functions)</t>
  </si>
  <si>
    <t>First spreadsheet program for MSDOS systems - the first real PCs for business</t>
  </si>
  <si>
    <t>Not much to run it on to begin with, but sparked the demand for this important tool in businesses -- and sparked the desktop PC revolution. The IBM PC was first introduced in 1981 as the first desktop computer for business use.</t>
  </si>
  <si>
    <t>Quickly became the de-facto standard for business spreadsheets</t>
  </si>
  <si>
    <t>Had menus (but still no mouse control), and many built-in financial and statistical functions</t>
  </si>
  <si>
    <t>Did not take a hold for years because it ran on Windows only and early Windows versions were junk and not used much in businesses</t>
  </si>
  <si>
    <t>Was accepted much earlier for Apples because that OS was much better, and that gave it a foothold in the market.</t>
  </si>
  <si>
    <t>Better versions of Windows in the early 90s and the combination of Excel with Word and Powerpoint in the Office suite brought wider adoption.</t>
  </si>
  <si>
    <t>Still the business standard today but under attack from online and open-source competitors</t>
  </si>
  <si>
    <t>link to financial data on Google.  Fewer functions than Excel.</t>
  </si>
  <si>
    <t>Free, powerful, computer-independent, OS independent, web-based,</t>
  </si>
  <si>
    <t>All of the good things about Google Docs but with an</t>
  </si>
  <si>
    <t>abundance of powerful functions and tools. This is a strong</t>
  </si>
  <si>
    <t xml:space="preserve">competor for Excel with many advantages. </t>
  </si>
  <si>
    <t xml:space="preserve">Part of a large suite of free online apps. </t>
  </si>
  <si>
    <t>Free download. Not browser based. Very powerful.</t>
  </si>
  <si>
    <t xml:space="preserve">to make it better, and adding lots of powerful functions. </t>
  </si>
  <si>
    <t>Part of a large suite of related apps.</t>
  </si>
  <si>
    <t xml:space="preserve">Free download. Not browser based.  </t>
  </si>
  <si>
    <t xml:space="preserve">Looks and acts like MS Office 2007, with lots of </t>
  </si>
  <si>
    <t>built-in functions and powerful features in the spreadsheet.</t>
  </si>
  <si>
    <t>NOTE THE BEST PRACTICES LIST ON PAGE 37!!</t>
  </si>
  <si>
    <t>on the class website.</t>
  </si>
  <si>
    <t>Do problems 1-3 at the end of Chapter 1. Solutions are provided</t>
  </si>
  <si>
    <t>See the original reference card here.</t>
  </si>
  <si>
    <t>Has a great (not free) android app.</t>
  </si>
  <si>
    <t>Apache Open Office</t>
  </si>
  <si>
    <t>01-01 The (Brief) History of Spreadsheets (Click on HISTORY tab below)</t>
  </si>
  <si>
    <t>01-02 Getting to Know Excel</t>
  </si>
  <si>
    <t>Workbooks and worksheets (tabbed pages)</t>
  </si>
  <si>
    <t>Row and column layout</t>
  </si>
  <si>
    <t>Tabbed pages for organization</t>
  </si>
  <si>
    <t>Cell addresses</t>
  </si>
  <si>
    <t>Right-click for helpful menus</t>
  </si>
  <si>
    <t>Change the name and other characteristics of a tabbed page</t>
  </si>
  <si>
    <t>Change column widths and row heights</t>
  </si>
  <si>
    <t>Make width/height the same over a range of rows/columns</t>
  </si>
  <si>
    <t>Undo and Redo buttons - Ctrl-Z for Undo</t>
  </si>
  <si>
    <t>Getting familiar with the menu ribbons</t>
  </si>
  <si>
    <t>Home tab - Formatting commands</t>
  </si>
  <si>
    <t>Other menu tabs</t>
  </si>
  <si>
    <t>Insert white space at top and left to improve appearance</t>
  </si>
  <si>
    <t>Insert columns and rows</t>
  </si>
  <si>
    <t>Change worksheet to Accounting format</t>
  </si>
  <si>
    <t>Format cells with Home-tab commands</t>
  </si>
  <si>
    <t>Difference between accounting and general formats with respect to underlining</t>
  </si>
  <si>
    <t>and cell spacing</t>
  </si>
  <si>
    <t>Move cells by dragging</t>
  </si>
  <si>
    <t>What does ##### mean when displayed in cells?</t>
  </si>
  <si>
    <t>Automatically fills in years, months, or other sequences automatically with autofill</t>
  </si>
  <si>
    <t>Format cells for verticle and horizontal position</t>
  </si>
  <si>
    <t>Change other cell formats</t>
  </si>
  <si>
    <t>Format "on the fly" while making entries in cells</t>
  </si>
  <si>
    <t>Using the Format Painter tool</t>
  </si>
  <si>
    <t>Enter Net Income data from Table 1-2 on Page 15</t>
  </si>
  <si>
    <t>Inserting columns while preserving formatting</t>
  </si>
  <si>
    <t>Must begin formulas with a mathematical symbol -  + = ( etc.</t>
  </si>
  <si>
    <t>Point to cells with the mouse to automatically enter cell references in formulas</t>
  </si>
  <si>
    <t>See how cell references automatically adjust when cells are copied</t>
  </si>
  <si>
    <t>Double click in a cell to show the formula - note the color coding of the formula components</t>
  </si>
  <si>
    <t>Understand the difference between relative and absolute cell references in formulas</t>
  </si>
  <si>
    <t>How does copying and moving formulas affect the cell references?</t>
  </si>
  <si>
    <t>Naming cells and ranges - automatically locks any cell references that refer the the named cells</t>
  </si>
  <si>
    <t>On the Main Example page, name the ranges for Sales and Net Income</t>
  </si>
  <si>
    <t>Redo the formula for Net Profit Margin using the new range names</t>
  </si>
  <si>
    <t>Note the effects when that formula is copied across</t>
  </si>
  <si>
    <t>Note Rule #1 for creating formulas</t>
  </si>
  <si>
    <t>Compute the annual growth rate for sales and net income.</t>
  </si>
  <si>
    <t xml:space="preserve">Arithmetic Mean: </t>
  </si>
  <si>
    <t>Use parentheses to control the order of operations</t>
  </si>
  <si>
    <t>Write a formula to compute the arithmetic average annual growth rate of sales and net income:</t>
  </si>
  <si>
    <r>
      <t xml:space="preserve">Use </t>
    </r>
    <r>
      <rPr>
        <b/>
        <sz val="11"/>
        <rFont val="Times New Roman"/>
        <family val="1"/>
      </rPr>
      <t>Tab</t>
    </r>
    <r>
      <rPr>
        <sz val="11"/>
        <rFont val="Times New Roman"/>
        <family val="1"/>
      </rPr>
      <t xml:space="preserve"> and </t>
    </r>
    <r>
      <rPr>
        <b/>
        <sz val="11"/>
        <rFont val="Times New Roman"/>
        <family val="1"/>
      </rPr>
      <t>Shift-Tab</t>
    </r>
    <r>
      <rPr>
        <sz val="11"/>
        <rFont val="Times New Roman"/>
        <family val="1"/>
      </rPr>
      <t xml:space="preserve"> to move right and left between cells</t>
    </r>
  </si>
  <si>
    <r>
      <t xml:space="preserve">Use </t>
    </r>
    <r>
      <rPr>
        <b/>
        <sz val="11"/>
        <rFont val="Times New Roman"/>
        <family val="1"/>
      </rPr>
      <t>F4</t>
    </r>
    <r>
      <rPr>
        <sz val="11"/>
        <rFont val="Times New Roman"/>
        <family val="1"/>
      </rPr>
      <t xml:space="preserve"> to set and cycle the $ locks in cell references</t>
    </r>
  </si>
  <si>
    <r>
      <t>Use the</t>
    </r>
    <r>
      <rPr>
        <b/>
        <sz val="11"/>
        <rFont val="Times New Roman"/>
        <family val="1"/>
      </rPr>
      <t xml:space="preserve"> =sum</t>
    </r>
    <r>
      <rPr>
        <sz val="11"/>
        <rFont val="Times New Roman"/>
        <family val="1"/>
      </rPr>
      <t xml:space="preserve"> function</t>
    </r>
  </si>
  <si>
    <r>
      <t xml:space="preserve">Use the </t>
    </r>
    <r>
      <rPr>
        <b/>
        <sz val="11"/>
        <rFont val="Times New Roman"/>
        <family val="1"/>
      </rPr>
      <t>=average</t>
    </r>
    <r>
      <rPr>
        <sz val="11"/>
        <rFont val="Times New Roman"/>
        <family val="1"/>
      </rPr>
      <t xml:space="preserve"> function</t>
    </r>
  </si>
  <si>
    <r>
      <t xml:space="preserve">Use the </t>
    </r>
    <r>
      <rPr>
        <b/>
        <sz val="11"/>
        <rFont val="Times New Roman"/>
        <family val="1"/>
      </rPr>
      <t>=Geomean</t>
    </r>
    <r>
      <rPr>
        <sz val="11"/>
        <rFont val="Times New Roman"/>
        <family val="1"/>
      </rPr>
      <t xml:space="preserve"> function</t>
    </r>
  </si>
  <si>
    <t xml:space="preserve">Ignore the section on user-defined functions (Pg. 25-26) </t>
  </si>
  <si>
    <t>01-03 Set up example - Experiment with formats</t>
  </si>
  <si>
    <t>Was VERY expensive (about $1,200 in today's dollars), so it helped create software piracy</t>
  </si>
  <si>
    <t>Interface is still a bit clunnky, but it gets better all the time.</t>
  </si>
  <si>
    <t>Open source means that lots of people are tweaking it</t>
  </si>
  <si>
    <t>Paid version has more features and is still a great value.</t>
  </si>
  <si>
    <t>Lotus Symphony (IBM)</t>
  </si>
  <si>
    <t>IBM bought Lotus years ago and for some reason gives</t>
  </si>
  <si>
    <t>most of their stuff away for free now. But that's fine,</t>
  </si>
  <si>
    <t>because this Open Office derivative is very nice.</t>
  </si>
  <si>
    <t xml:space="preserve">The user interface tweaks are outstanding, and it is </t>
  </si>
  <si>
    <t>as powerful and fully-featured as anything commercial.</t>
  </si>
  <si>
    <t>This suite has today's version of Lotus 1-2-3 -- for free!</t>
  </si>
  <si>
    <t xml:space="preserve">about 140k. </t>
  </si>
  <si>
    <t>The entire program is 27k long. This file alone is</t>
  </si>
  <si>
    <t>Unless your computer is a certified antique you will also need DOSBOX, which allows your nice modern computer emulate a certified antique so it can run the program.</t>
  </si>
  <si>
    <t>Link to DOSBOX</t>
  </si>
  <si>
    <t>Check out the specs!</t>
  </si>
  <si>
    <t>Lotus 123 (1983)  Mitch Kapor</t>
  </si>
  <si>
    <t>Entering text in cells</t>
  </si>
  <si>
    <t xml:space="preserve">Merge and center across multiple cells </t>
  </si>
  <si>
    <t>Type in the information shown in Exhibit 1-1</t>
  </si>
  <si>
    <t>Revenue</t>
  </si>
  <si>
    <t>Net Income</t>
  </si>
  <si>
    <t>Profit Margin</t>
  </si>
  <si>
    <t>See the Cell References Example page</t>
  </si>
  <si>
    <t>01-04 Simple Formulas -Relative and Absolute References</t>
  </si>
  <si>
    <t>01-05 Naming Cells and Ranges</t>
  </si>
  <si>
    <t>01-06 Introducing Functions</t>
  </si>
  <si>
    <t xml:space="preserve">Clean up formatting </t>
  </si>
  <si>
    <t>Microsoft Corporation</t>
  </si>
  <si>
    <t>(Dollars Shown in Millions)</t>
  </si>
  <si>
    <t>2005 to 2012</t>
  </si>
  <si>
    <t>Annual Growth Rates</t>
  </si>
  <si>
    <t>Average</t>
  </si>
  <si>
    <t>3-yr Moving Average</t>
  </si>
  <si>
    <t>Compute the 3-year moving averages for the annual growth rates</t>
  </si>
  <si>
    <t xml:space="preserve">Write a formula to compute the geometric mean of the annual growth rates </t>
  </si>
  <si>
    <t>Cell-by-cell formula</t>
  </si>
  <si>
    <r>
      <t xml:space="preserve">Use the </t>
    </r>
    <r>
      <rPr>
        <b/>
        <sz val="11"/>
        <rFont val="Times New Roman"/>
        <family val="1"/>
      </rPr>
      <t>=product</t>
    </r>
    <r>
      <rPr>
        <sz val="11"/>
        <rFont val="Times New Roman"/>
        <family val="1"/>
      </rPr>
      <t xml:space="preserve"> function to program the formula</t>
    </r>
  </si>
  <si>
    <t>Use HELP to see what the GEOMEAN function does</t>
  </si>
  <si>
    <t>Value at
Year End</t>
  </si>
  <si>
    <t>Beginning Bal</t>
  </si>
  <si>
    <t>Dollar
Change</t>
  </si>
  <si>
    <t>Formula
Using
PV(1+r)</t>
  </si>
  <si>
    <t>% Chg</t>
  </si>
  <si>
    <t>Arith AVG
as % Chg</t>
  </si>
  <si>
    <t>(1+r)</t>
  </si>
  <si>
    <t>Geo Mean
as % Chg</t>
  </si>
  <si>
    <t>Geometric Mean Example</t>
  </si>
  <si>
    <t>Annual Investment Performance</t>
  </si>
  <si>
    <t>Arith AVG:</t>
  </si>
  <si>
    <t>Understand the difference between an arithmetic mean and a geometric mean (GEOMEAN Tab)</t>
  </si>
  <si>
    <t>01-07 Using the GEOMEAN function</t>
  </si>
  <si>
    <t>01-08 Charts, Print Setup, and Final Formatting</t>
  </si>
  <si>
    <t>Geo Average:</t>
  </si>
  <si>
    <t>=GEOMEAN:</t>
  </si>
  <si>
    <t>Initial Investment at beginning of 2006:</t>
  </si>
  <si>
    <t>Geometric Mean when inputs are rates</t>
  </si>
  <si>
    <t>and the price-relative rates (1+r) are</t>
  </si>
  <si>
    <t>used:</t>
  </si>
  <si>
    <t>Geometric Mean as defined in Excel:</t>
  </si>
  <si>
    <t>axis, Net Profit Margin on the right axix, and the year on the x-axis.</t>
  </si>
  <si>
    <t>Add an appropriate title and other formatting</t>
  </si>
  <si>
    <t>Experiment with other chart types</t>
  </si>
  <si>
    <t>Select an appropriate template for the chart</t>
  </si>
  <si>
    <t>Add and remove data series</t>
  </si>
  <si>
    <t>Set chart limits and tick markers</t>
  </si>
  <si>
    <t xml:space="preserve">Set the spreadsheet up to print appropriately </t>
  </si>
  <si>
    <t>Create a professional looking chart that shows Net Income on the left</t>
  </si>
  <si>
    <t>Highlight the series to be used, including the labels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</si>
</sst>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quot;* #,##0.00_);_(&quot;$&quot;* \(#,##0.00\);_(&quot;$&quot;* &quot;-&quot;??_);_(@_)"/>
    <numFmt numFmtId="43" formatCode="_(* #,##0.00_);_(* \(#,##0.00\);_(* &quot;-&quot;??_);_(@_)"/>
    <numFmt numFmtId="164" formatCode="#,##0\ ;\(#,##0.0\)"/>
    <numFmt numFmtId="165" formatCode="0.0%"/>
    <numFmt numFmtId="166" formatCode="_(* #,##0.0000_);_(* \(#,##0.0000\);_(* &quot;-&quot;_);_(@_)"/>
    <numFmt numFmtId="167" formatCode="_(* #,##0.0000_);_(* \(#,##0.0000\);_(* &quot;-&quot;??_);_(@_)"/>
  </numFmts>
  <fonts count="32" x14ac:knownFonts="1">
    <font>
      <sz val="11"/>
      <name val="Times New Roman"/>
    </font>
    <font>
      <sz val="11"/>
      <name val="Times New Roman"/>
      <family val="1"/>
    </font>
    <font>
      <sz val="10"/>
      <name val="Helv"/>
    </font>
    <font>
      <b/>
      <sz val="16"/>
      <name val="Times New Roman"/>
      <family val="1"/>
    </font>
    <font>
      <sz val="20"/>
      <name val="Times New Roman"/>
      <family val="1"/>
    </font>
    <font>
      <b/>
      <sz val="20"/>
      <name val="Times New Roman"/>
      <family val="1"/>
    </font>
    <font>
      <sz val="20"/>
      <name val="Calibri"/>
      <family val="2"/>
    </font>
    <font>
      <b/>
      <sz val="22"/>
      <color theme="4" tint="-0.499984740745262"/>
      <name val="Times New Roman"/>
      <family val="1"/>
    </font>
    <font>
      <u/>
      <sz val="11"/>
      <color theme="10"/>
      <name val="Times New Roman"/>
      <family val="1"/>
    </font>
    <font>
      <u/>
      <sz val="16"/>
      <color theme="10"/>
      <name val="Times New Roman"/>
      <family val="1"/>
    </font>
    <font>
      <u/>
      <sz val="18"/>
      <color theme="10"/>
      <name val="Times New Roman"/>
      <family val="1"/>
    </font>
    <font>
      <u/>
      <sz val="14"/>
      <color theme="10"/>
      <name val="Times New Roman"/>
      <family val="1"/>
    </font>
    <font>
      <b/>
      <sz val="14"/>
      <color theme="1"/>
      <name val="Calibri"/>
      <family val="2"/>
      <scheme val="minor"/>
    </font>
    <font>
      <b/>
      <sz val="14"/>
      <name val="Times New Roman"/>
      <family val="1"/>
    </font>
    <font>
      <sz val="10"/>
      <color rgb="FF1E2463"/>
      <name val="Arial"/>
      <family val="2"/>
    </font>
    <font>
      <u/>
      <sz val="20"/>
      <color theme="10"/>
      <name val="Times New Roman"/>
      <family val="1"/>
    </font>
    <font>
      <b/>
      <u/>
      <sz val="28"/>
      <color theme="3"/>
      <name val="Times New Roman"/>
      <family val="1"/>
    </font>
    <font>
      <b/>
      <sz val="24"/>
      <name val="Times New Roman"/>
      <family val="1"/>
    </font>
    <font>
      <b/>
      <sz val="12"/>
      <color rgb="FFFF0000"/>
      <name val="Times New Roman"/>
      <family val="1"/>
    </font>
    <font>
      <b/>
      <sz val="11"/>
      <name val="Times New Roman"/>
      <family val="1"/>
    </font>
    <font>
      <b/>
      <i/>
      <sz val="14"/>
      <color rgb="FFFF0000"/>
      <name val="Times New Roman"/>
      <family val="1"/>
    </font>
    <font>
      <b/>
      <sz val="12"/>
      <name val="Times New Roman"/>
      <family val="1"/>
    </font>
    <font>
      <u/>
      <sz val="22"/>
      <color theme="10"/>
      <name val="Times New Roman"/>
      <family val="1"/>
    </font>
    <font>
      <sz val="11"/>
      <name val="Times New Roman"/>
    </font>
    <font>
      <b/>
      <sz val="16"/>
      <color rgb="FFFFFF99"/>
      <name val="Times New Roman"/>
      <family val="1"/>
    </font>
    <font>
      <b/>
      <sz val="12"/>
      <color rgb="FFFFFF99"/>
      <name val="Times New Roman"/>
      <family val="1"/>
    </font>
    <font>
      <b/>
      <u/>
      <sz val="11"/>
      <name val="Times New Roman"/>
      <family val="1"/>
    </font>
    <font>
      <b/>
      <u/>
      <sz val="11"/>
      <color rgb="FF00B050"/>
      <name val="Times New Roman"/>
      <family val="1"/>
    </font>
    <font>
      <sz val="11"/>
      <color theme="1"/>
      <name val="Times New Roman"/>
      <family val="1"/>
    </font>
    <font>
      <b/>
      <sz val="18"/>
      <color rgb="FF002060"/>
      <name val="Times New Roman"/>
      <family val="1"/>
    </font>
    <font>
      <b/>
      <sz val="24"/>
      <color rgb="FF002060"/>
      <name val="Times New Roman"/>
      <family val="1"/>
    </font>
    <font>
      <b/>
      <sz val="11"/>
      <color rgb="FFFF0000"/>
      <name val="Times New Roman"/>
      <family val="1"/>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6" tint="0.59999389629810485"/>
        <bgColor indexed="64"/>
      </patternFill>
    </fill>
    <fill>
      <patternFill patternType="solid">
        <fgColor rgb="FF002060"/>
        <bgColor indexed="64"/>
      </patternFill>
    </fill>
    <fill>
      <patternFill patternType="solid">
        <fgColor theme="1"/>
        <bgColor indexed="64"/>
      </patternFill>
    </fill>
  </fills>
  <borders count="19">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164" fontId="2" fillId="0" borderId="1"/>
    <xf numFmtId="0" fontId="8" fillId="0" borderId="0" applyNumberFormat="0" applyFill="0" applyBorder="0" applyAlignment="0" applyProtection="0">
      <alignment vertical="top"/>
      <protection locked="0"/>
    </xf>
    <xf numFmtId="9"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cellStyleXfs>
  <cellXfs count="127">
    <xf numFmtId="0" fontId="0" fillId="0" borderId="0" xfId="0"/>
    <xf numFmtId="0" fontId="4" fillId="0" borderId="0" xfId="0" applyFont="1"/>
    <xf numFmtId="0" fontId="5" fillId="0" borderId="0" xfId="0" applyFont="1"/>
    <xf numFmtId="0" fontId="6" fillId="0" borderId="0" xfId="0" applyFont="1" applyAlignment="1">
      <alignment horizontal="right"/>
    </xf>
    <xf numFmtId="0" fontId="7" fillId="0" borderId="0" xfId="0" applyFont="1"/>
    <xf numFmtId="0" fontId="4" fillId="0" borderId="0" xfId="0" quotePrefix="1" applyFont="1"/>
    <xf numFmtId="0" fontId="11" fillId="0" borderId="0" xfId="2" applyFont="1" applyAlignment="1" applyProtection="1"/>
    <xf numFmtId="0" fontId="12" fillId="0" borderId="0" xfId="0" applyFont="1" applyAlignment="1">
      <alignment horizontal="center"/>
    </xf>
    <xf numFmtId="0" fontId="10" fillId="0" borderId="0" xfId="2" applyFont="1" applyAlignment="1" applyProtection="1"/>
    <xf numFmtId="0" fontId="14" fillId="0" borderId="0" xfId="0" applyFont="1"/>
    <xf numFmtId="0" fontId="4" fillId="0" borderId="0" xfId="0" applyFont="1" applyAlignment="1">
      <alignment wrapText="1"/>
    </xf>
    <xf numFmtId="0" fontId="6" fillId="0" borderId="0" xfId="0" applyFont="1" applyAlignment="1">
      <alignment horizontal="right" vertical="top"/>
    </xf>
    <xf numFmtId="0" fontId="4" fillId="0" borderId="0" xfId="0" applyFont="1" applyAlignment="1">
      <alignment vertical="top" wrapText="1"/>
    </xf>
    <xf numFmtId="0" fontId="4" fillId="0" borderId="0" xfId="0" applyFont="1" applyAlignment="1">
      <alignment horizontal="left" vertical="top" wrapText="1"/>
    </xf>
    <xf numFmtId="0" fontId="15" fillId="0" borderId="0" xfId="2" applyFont="1" applyAlignment="1" applyProtection="1">
      <alignment horizontal="left" vertical="top" wrapText="1"/>
    </xf>
    <xf numFmtId="0" fontId="5" fillId="0" borderId="0" xfId="0" applyFont="1" applyAlignment="1">
      <alignment vertical="top"/>
    </xf>
    <xf numFmtId="0" fontId="16" fillId="0" borderId="0" xfId="2" applyFont="1" applyAlignment="1" applyProtection="1"/>
    <xf numFmtId="0" fontId="4" fillId="0" borderId="0" xfId="0" applyFont="1" applyAlignment="1">
      <alignment horizontal="left" indent="3"/>
    </xf>
    <xf numFmtId="0" fontId="17" fillId="0" borderId="0" xfId="0" applyFont="1"/>
    <xf numFmtId="0" fontId="4" fillId="0" borderId="0" xfId="0" applyFont="1" applyAlignment="1">
      <alignment horizontal="left" vertical="top" wrapText="1"/>
    </xf>
    <xf numFmtId="0" fontId="0" fillId="2" borderId="0" xfId="0" applyFill="1"/>
    <xf numFmtId="0" fontId="3" fillId="2" borderId="0" xfId="0" applyFont="1" applyFill="1"/>
    <xf numFmtId="0" fontId="0" fillId="2" borderId="0" xfId="0" applyFill="1" applyBorder="1"/>
    <xf numFmtId="0" fontId="13" fillId="2" borderId="0" xfId="0" applyFont="1" applyFill="1"/>
    <xf numFmtId="0" fontId="1" fillId="2" borderId="0" xfId="0" applyFont="1" applyFill="1"/>
    <xf numFmtId="0" fontId="18" fillId="2" borderId="0" xfId="0" applyFont="1" applyFill="1"/>
    <xf numFmtId="0" fontId="0" fillId="2" borderId="0" xfId="0" applyFill="1" applyAlignment="1">
      <alignment horizontal="left" indent="3"/>
    </xf>
    <xf numFmtId="0" fontId="0" fillId="3" borderId="2" xfId="0" applyFill="1" applyBorder="1"/>
    <xf numFmtId="0" fontId="19" fillId="2" borderId="0" xfId="0" applyFont="1" applyFill="1"/>
    <xf numFmtId="0" fontId="19" fillId="0" borderId="0" xfId="0" applyFont="1"/>
    <xf numFmtId="0" fontId="0" fillId="2" borderId="3" xfId="0" applyFill="1" applyBorder="1"/>
    <xf numFmtId="0" fontId="1" fillId="2" borderId="3" xfId="0" applyFont="1" applyFill="1" applyBorder="1"/>
    <xf numFmtId="0" fontId="13" fillId="2" borderId="3" xfId="0" applyFont="1" applyFill="1" applyBorder="1"/>
    <xf numFmtId="0" fontId="0" fillId="4" borderId="0" xfId="0" applyFill="1"/>
    <xf numFmtId="0" fontId="0" fillId="4" borderId="0" xfId="0" applyFill="1" applyBorder="1"/>
    <xf numFmtId="0" fontId="13" fillId="4" borderId="0" xfId="0" applyFont="1" applyFill="1"/>
    <xf numFmtId="0" fontId="20" fillId="4" borderId="0" xfId="0" applyFont="1" applyFill="1"/>
    <xf numFmtId="0" fontId="21" fillId="4" borderId="0" xfId="0" applyFont="1" applyFill="1"/>
    <xf numFmtId="0" fontId="0" fillId="4" borderId="3" xfId="0" applyFill="1" applyBorder="1"/>
    <xf numFmtId="0" fontId="15" fillId="0" borderId="0" xfId="2" applyFont="1" applyAlignment="1" applyProtection="1">
      <alignment horizontal="center" vertical="center"/>
    </xf>
    <xf numFmtId="0" fontId="15" fillId="0" borderId="0" xfId="2" applyFont="1" applyAlignment="1" applyProtection="1">
      <alignment horizontal="left" vertical="center"/>
    </xf>
    <xf numFmtId="41" fontId="0" fillId="0" borderId="0" xfId="0" applyNumberFormat="1"/>
    <xf numFmtId="41" fontId="19" fillId="0" borderId="0" xfId="0" applyNumberFormat="1" applyFont="1"/>
    <xf numFmtId="41" fontId="0" fillId="0" borderId="0" xfId="0" applyNumberFormat="1" applyAlignment="1">
      <alignment horizontal="center"/>
    </xf>
    <xf numFmtId="41" fontId="1" fillId="0" borderId="0" xfId="0" applyNumberFormat="1" applyFont="1"/>
    <xf numFmtId="41" fontId="0" fillId="0" borderId="0" xfId="0" applyNumberFormat="1" applyBorder="1"/>
    <xf numFmtId="41" fontId="1" fillId="0" borderId="0" xfId="0" applyNumberFormat="1" applyFont="1" applyBorder="1" applyAlignment="1">
      <alignment horizontal="center"/>
    </xf>
    <xf numFmtId="0" fontId="26" fillId="0" borderId="0" xfId="0" applyNumberFormat="1" applyFont="1" applyBorder="1" applyAlignment="1">
      <alignment horizontal="center"/>
    </xf>
    <xf numFmtId="0" fontId="27" fillId="0" borderId="0" xfId="0" applyNumberFormat="1" applyFont="1" applyBorder="1" applyAlignment="1">
      <alignment horizontal="center"/>
    </xf>
    <xf numFmtId="165" fontId="0" fillId="0" borderId="0" xfId="3" applyNumberFormat="1" applyFont="1" applyBorder="1"/>
    <xf numFmtId="10" fontId="0" fillId="0" borderId="0" xfId="0" applyNumberFormat="1"/>
    <xf numFmtId="41" fontId="21" fillId="0" borderId="9" xfId="0" applyNumberFormat="1" applyFont="1" applyBorder="1" applyAlignment="1">
      <alignment horizontal="center"/>
    </xf>
    <xf numFmtId="41" fontId="21" fillId="0" borderId="10" xfId="0" applyNumberFormat="1" applyFont="1" applyBorder="1" applyAlignment="1">
      <alignment horizontal="center"/>
    </xf>
    <xf numFmtId="41" fontId="21" fillId="0" borderId="11" xfId="0" applyNumberFormat="1" applyFont="1" applyBorder="1" applyAlignment="1">
      <alignment horizontal="center"/>
    </xf>
    <xf numFmtId="41" fontId="0" fillId="0" borderId="12" xfId="0" applyNumberFormat="1" applyBorder="1"/>
    <xf numFmtId="0" fontId="26" fillId="0" borderId="13" xfId="0" applyNumberFormat="1" applyFont="1" applyBorder="1" applyAlignment="1">
      <alignment horizontal="center"/>
    </xf>
    <xf numFmtId="41" fontId="19" fillId="0" borderId="12" xfId="0" applyNumberFormat="1" applyFont="1" applyBorder="1"/>
    <xf numFmtId="41" fontId="0" fillId="0" borderId="13" xfId="0" applyNumberFormat="1" applyBorder="1"/>
    <xf numFmtId="165" fontId="0" fillId="0" borderId="13" xfId="3" applyNumberFormat="1" applyFont="1" applyBorder="1"/>
    <xf numFmtId="41" fontId="19" fillId="0" borderId="14" xfId="0" applyNumberFormat="1" applyFont="1" applyBorder="1"/>
    <xf numFmtId="41" fontId="0" fillId="0" borderId="3" xfId="0" applyNumberFormat="1" applyBorder="1"/>
    <xf numFmtId="41" fontId="1" fillId="0" borderId="3" xfId="0" applyNumberFormat="1" applyFont="1" applyBorder="1"/>
    <xf numFmtId="166" fontId="0" fillId="0" borderId="0" xfId="0" applyNumberFormat="1"/>
    <xf numFmtId="165" fontId="0" fillId="6" borderId="13" xfId="3" applyNumberFormat="1" applyFont="1" applyFill="1" applyBorder="1"/>
    <xf numFmtId="165" fontId="1" fillId="0" borderId="0" xfId="3" applyNumberFormat="1" applyFont="1" applyBorder="1"/>
    <xf numFmtId="41" fontId="1" fillId="0" borderId="0" xfId="0" applyNumberFormat="1" applyFont="1" applyBorder="1"/>
    <xf numFmtId="41" fontId="1" fillId="0" borderId="13" xfId="0" applyNumberFormat="1" applyFont="1" applyBorder="1"/>
    <xf numFmtId="41" fontId="19" fillId="0" borderId="0" xfId="0" applyNumberFormat="1" applyFont="1" applyBorder="1"/>
    <xf numFmtId="41" fontId="19" fillId="0" borderId="3" xfId="0" applyNumberFormat="1" applyFont="1" applyBorder="1"/>
    <xf numFmtId="10" fontId="19" fillId="0" borderId="0" xfId="3" applyNumberFormat="1" applyFont="1" applyBorder="1"/>
    <xf numFmtId="165" fontId="19" fillId="0" borderId="0" xfId="0" applyNumberFormat="1" applyFont="1" applyBorder="1"/>
    <xf numFmtId="10" fontId="0" fillId="0" borderId="0" xfId="3" applyNumberFormat="1" applyFont="1"/>
    <xf numFmtId="10" fontId="1" fillId="0" borderId="0" xfId="3" applyNumberFormat="1" applyFont="1" applyAlignment="1"/>
    <xf numFmtId="44" fontId="0" fillId="0" borderId="0" xfId="0" applyNumberFormat="1"/>
    <xf numFmtId="44" fontId="19" fillId="0" borderId="0" xfId="0" applyNumberFormat="1" applyFont="1" applyAlignment="1">
      <alignment horizontal="center"/>
    </xf>
    <xf numFmtId="44" fontId="0" fillId="0" borderId="0" xfId="5" applyNumberFormat="1" applyFont="1"/>
    <xf numFmtId="44" fontId="0" fillId="0" borderId="0" xfId="3" applyNumberFormat="1" applyFont="1"/>
    <xf numFmtId="44" fontId="0" fillId="0" borderId="0" xfId="4" applyNumberFormat="1" applyFont="1"/>
    <xf numFmtId="44" fontId="19" fillId="0" borderId="0" xfId="0" applyNumberFormat="1" applyFont="1"/>
    <xf numFmtId="0" fontId="19" fillId="0" borderId="0" xfId="0" applyNumberFormat="1" applyFont="1" applyAlignment="1">
      <alignment horizontal="center"/>
    </xf>
    <xf numFmtId="44" fontId="1" fillId="0" borderId="0" xfId="0" applyNumberFormat="1" applyFont="1"/>
    <xf numFmtId="0" fontId="19" fillId="0" borderId="3" xfId="0" applyNumberFormat="1" applyFont="1" applyBorder="1" applyAlignment="1">
      <alignment horizontal="center"/>
    </xf>
    <xf numFmtId="10" fontId="1" fillId="0" borderId="3" xfId="3" applyNumberFormat="1" applyFont="1" applyBorder="1" applyAlignment="1"/>
    <xf numFmtId="44" fontId="0" fillId="0" borderId="3" xfId="0" applyNumberFormat="1" applyBorder="1"/>
    <xf numFmtId="44" fontId="0" fillId="0" borderId="0" xfId="0" applyNumberFormat="1" applyAlignment="1">
      <alignment vertical="center"/>
    </xf>
    <xf numFmtId="44" fontId="19" fillId="0" borderId="0" xfId="0" applyNumberFormat="1" applyFont="1" applyAlignment="1">
      <alignment horizontal="right"/>
    </xf>
    <xf numFmtId="44" fontId="31" fillId="0" borderId="2" xfId="0" applyNumberFormat="1" applyFont="1" applyBorder="1"/>
    <xf numFmtId="44" fontId="28" fillId="6" borderId="11" xfId="0" applyNumberFormat="1" applyFont="1" applyFill="1" applyBorder="1"/>
    <xf numFmtId="0" fontId="19" fillId="0" borderId="12" xfId="0" applyNumberFormat="1" applyFont="1" applyBorder="1" applyAlignment="1">
      <alignment horizontal="center"/>
    </xf>
    <xf numFmtId="10" fontId="1" fillId="0" borderId="0" xfId="3" applyNumberFormat="1" applyFont="1" applyBorder="1" applyAlignment="1"/>
    <xf numFmtId="44" fontId="0" fillId="0" borderId="0" xfId="0" applyNumberFormat="1" applyBorder="1"/>
    <xf numFmtId="44" fontId="28" fillId="6" borderId="0" xfId="0" applyNumberFormat="1" applyFont="1" applyFill="1" applyBorder="1"/>
    <xf numFmtId="44" fontId="28" fillId="6" borderId="13" xfId="0" applyNumberFormat="1" applyFont="1" applyFill="1" applyBorder="1"/>
    <xf numFmtId="167" fontId="0" fillId="0" borderId="0" xfId="4" applyNumberFormat="1" applyFont="1" applyBorder="1"/>
    <xf numFmtId="0" fontId="19" fillId="0" borderId="14" xfId="0" applyNumberFormat="1" applyFont="1" applyBorder="1" applyAlignment="1">
      <alignment horizontal="center"/>
    </xf>
    <xf numFmtId="44" fontId="28" fillId="0" borderId="3" xfId="0" applyNumberFormat="1" applyFont="1" applyBorder="1"/>
    <xf numFmtId="44" fontId="28" fillId="6" borderId="3" xfId="0" applyNumberFormat="1" applyFont="1" applyFill="1" applyBorder="1"/>
    <xf numFmtId="167" fontId="0" fillId="0" borderId="3" xfId="4" applyNumberFormat="1" applyFont="1" applyBorder="1"/>
    <xf numFmtId="44" fontId="28" fillId="6" borderId="15" xfId="0" applyNumberFormat="1" applyFont="1" applyFill="1" applyBorder="1"/>
    <xf numFmtId="44" fontId="0" fillId="0" borderId="16" xfId="0" applyNumberFormat="1" applyBorder="1"/>
    <xf numFmtId="44" fontId="19" fillId="0" borderId="17" xfId="0" applyNumberFormat="1" applyFont="1" applyBorder="1" applyAlignment="1">
      <alignment horizontal="center" vertical="center"/>
    </xf>
    <xf numFmtId="44" fontId="19" fillId="0" borderId="17" xfId="0" applyNumberFormat="1" applyFont="1" applyBorder="1" applyAlignment="1">
      <alignment horizontal="center" vertical="center" wrapText="1"/>
    </xf>
    <xf numFmtId="44" fontId="28" fillId="6" borderId="17" xfId="0" applyNumberFormat="1" applyFont="1" applyFill="1" applyBorder="1"/>
    <xf numFmtId="44" fontId="19" fillId="0" borderId="17" xfId="0" quotePrefix="1" applyNumberFormat="1" applyFont="1" applyBorder="1" applyAlignment="1">
      <alignment horizontal="center" vertical="center"/>
    </xf>
    <xf numFmtId="44" fontId="19" fillId="0" borderId="18" xfId="0" applyNumberFormat="1" applyFont="1" applyBorder="1" applyAlignment="1">
      <alignment horizontal="center" vertical="center" wrapText="1"/>
    </xf>
    <xf numFmtId="44" fontId="19" fillId="0" borderId="0" xfId="0" quotePrefix="1" applyNumberFormat="1" applyFont="1" applyAlignment="1">
      <alignment horizontal="right"/>
    </xf>
    <xf numFmtId="44" fontId="0" fillId="0" borderId="0" xfId="5" applyFont="1" applyBorder="1"/>
    <xf numFmtId="44" fontId="28" fillId="0" borderId="0" xfId="5" applyFont="1" applyBorder="1"/>
    <xf numFmtId="10" fontId="0" fillId="0" borderId="0" xfId="0" applyNumberFormat="1" applyBorder="1"/>
    <xf numFmtId="0" fontId="3" fillId="2" borderId="3" xfId="0" applyFont="1" applyFill="1" applyBorder="1" applyAlignment="1">
      <alignment horizontal="center"/>
    </xf>
    <xf numFmtId="0" fontId="10" fillId="0" borderId="0" xfId="2" applyFont="1" applyAlignment="1" applyProtection="1"/>
    <xf numFmtId="0" fontId="22" fillId="0" borderId="0" xfId="2" applyFont="1" applyAlignment="1" applyProtection="1">
      <alignment horizontal="center" vertical="top"/>
    </xf>
    <xf numFmtId="0" fontId="9" fillId="0" borderId="0" xfId="2" applyFont="1" applyAlignment="1" applyProtection="1"/>
    <xf numFmtId="0" fontId="4" fillId="0" borderId="0" xfId="0" applyFont="1" applyAlignment="1">
      <alignment horizontal="left" vertical="top" wrapText="1"/>
    </xf>
    <xf numFmtId="0" fontId="5" fillId="0" borderId="0" xfId="0" applyFont="1" applyAlignment="1">
      <alignment horizontal="left" wrapText="1"/>
    </xf>
    <xf numFmtId="0" fontId="4" fillId="0" borderId="0" xfId="0" applyFont="1" applyAlignment="1">
      <alignment horizontal="center" vertical="top" wrapText="1"/>
    </xf>
    <xf numFmtId="41" fontId="24" fillId="5" borderId="4" xfId="0" applyNumberFormat="1" applyFont="1" applyFill="1" applyBorder="1" applyAlignment="1">
      <alignment horizontal="center" vertical="center"/>
    </xf>
    <xf numFmtId="41" fontId="24" fillId="5" borderId="5" xfId="0" applyNumberFormat="1" applyFont="1" applyFill="1" applyBorder="1" applyAlignment="1">
      <alignment horizontal="center" vertical="center"/>
    </xf>
    <xf numFmtId="41" fontId="24" fillId="5" borderId="6" xfId="0" applyNumberFormat="1" applyFont="1" applyFill="1" applyBorder="1" applyAlignment="1">
      <alignment horizontal="center" vertical="center"/>
    </xf>
    <xf numFmtId="41" fontId="25" fillId="5" borderId="7" xfId="0" applyNumberFormat="1" applyFont="1" applyFill="1" applyBorder="1" applyAlignment="1">
      <alignment horizontal="center" vertical="center"/>
    </xf>
    <xf numFmtId="41" fontId="25" fillId="5" borderId="0" xfId="0" applyNumberFormat="1" applyFont="1" applyFill="1" applyBorder="1" applyAlignment="1">
      <alignment horizontal="center" vertical="center"/>
    </xf>
    <xf numFmtId="41" fontId="25" fillId="5" borderId="8" xfId="0" applyNumberFormat="1" applyFont="1" applyFill="1" applyBorder="1" applyAlignment="1">
      <alignment horizontal="center" vertical="center"/>
    </xf>
    <xf numFmtId="41" fontId="25" fillId="5" borderId="16" xfId="0" applyNumberFormat="1" applyFont="1" applyFill="1" applyBorder="1" applyAlignment="1">
      <alignment horizontal="center" vertical="center"/>
    </xf>
    <xf numFmtId="41" fontId="25" fillId="5" borderId="17" xfId="0" applyNumberFormat="1" applyFont="1" applyFill="1" applyBorder="1" applyAlignment="1">
      <alignment horizontal="center" vertical="center"/>
    </xf>
    <xf numFmtId="41" fontId="25" fillId="5" borderId="18" xfId="0" applyNumberFormat="1" applyFont="1" applyFill="1" applyBorder="1" applyAlignment="1">
      <alignment horizontal="center" vertical="center"/>
    </xf>
    <xf numFmtId="44" fontId="30" fillId="0" borderId="0" xfId="0" applyNumberFormat="1" applyFont="1" applyAlignment="1">
      <alignment horizontal="center"/>
    </xf>
    <xf numFmtId="44" fontId="29" fillId="0" borderId="17" xfId="0" applyNumberFormat="1" applyFont="1" applyBorder="1" applyAlignment="1">
      <alignment horizontal="center" vertical="center"/>
    </xf>
  </cellXfs>
  <cellStyles count="6">
    <cellStyle name="Comma" xfId="4" builtinId="3"/>
    <cellStyle name="comma (0)" xfId="1"/>
    <cellStyle name="Currency" xfId="5" builtinId="4"/>
    <cellStyle name="Hyperlink" xfId="2" builtinId="8"/>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47812"/>
      <color rgb="FFFFFFCC"/>
      <color rgb="FF070A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sz="2000" b="1"/>
              <a:t>Net Income and Profit Margin</a:t>
            </a:r>
          </a:p>
        </c:rich>
      </c:tx>
      <c:layout/>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Chart1!$C$5</c:f>
              <c:strCache>
                <c:ptCount val="1"/>
                <c:pt idx="0">
                  <c:v>Net Income</c:v>
                </c:pt>
              </c:strCache>
            </c:strRef>
          </c:tx>
          <c:spPr>
            <a:solidFill>
              <a:srgbClr val="FF0000"/>
            </a:solidFill>
            <a:ln>
              <a:noFill/>
            </a:ln>
            <a:effectLst/>
          </c:spPr>
          <c:invertIfNegative val="0"/>
          <c:cat>
            <c:numRef>
              <c:f>Chart1!$D$3:$K$3</c:f>
              <c:numCache>
                <c:formatCode>General</c:formatCode>
                <c:ptCount val="8"/>
                <c:pt idx="0">
                  <c:v>2012</c:v>
                </c:pt>
                <c:pt idx="1">
                  <c:v>2011</c:v>
                </c:pt>
                <c:pt idx="2">
                  <c:v>2010</c:v>
                </c:pt>
                <c:pt idx="3">
                  <c:v>2009</c:v>
                </c:pt>
                <c:pt idx="4">
                  <c:v>2008</c:v>
                </c:pt>
                <c:pt idx="5">
                  <c:v>2007</c:v>
                </c:pt>
                <c:pt idx="6">
                  <c:v>2006</c:v>
                </c:pt>
                <c:pt idx="7">
                  <c:v>2005</c:v>
                </c:pt>
              </c:numCache>
            </c:numRef>
          </c:cat>
          <c:val>
            <c:numRef>
              <c:f>Chart1!$D$5:$K$5</c:f>
              <c:numCache>
                <c:formatCode>_(* #,##0_);_(* \(#,##0\);_(* "-"_);_(@_)</c:formatCode>
                <c:ptCount val="8"/>
                <c:pt idx="0">
                  <c:v>16978</c:v>
                </c:pt>
                <c:pt idx="1">
                  <c:v>23150</c:v>
                </c:pt>
                <c:pt idx="2">
                  <c:v>18760</c:v>
                </c:pt>
                <c:pt idx="3">
                  <c:v>14569</c:v>
                </c:pt>
                <c:pt idx="4">
                  <c:v>17681</c:v>
                </c:pt>
                <c:pt idx="5">
                  <c:v>14065</c:v>
                </c:pt>
                <c:pt idx="6">
                  <c:v>12599</c:v>
                </c:pt>
                <c:pt idx="7">
                  <c:v>12254</c:v>
                </c:pt>
              </c:numCache>
            </c:numRef>
          </c:val>
        </c:ser>
        <c:dLbls>
          <c:showLegendKey val="0"/>
          <c:showVal val="0"/>
          <c:showCatName val="0"/>
          <c:showSerName val="0"/>
          <c:showPercent val="0"/>
          <c:showBubbleSize val="0"/>
        </c:dLbls>
        <c:gapWidth val="219"/>
        <c:overlap val="-27"/>
        <c:axId val="293853472"/>
        <c:axId val="293851232"/>
      </c:barChart>
      <c:lineChart>
        <c:grouping val="standard"/>
        <c:varyColors val="0"/>
        <c:ser>
          <c:idx val="2"/>
          <c:order val="1"/>
          <c:tx>
            <c:strRef>
              <c:f>Chart1!$C$6</c:f>
              <c:strCache>
                <c:ptCount val="1"/>
                <c:pt idx="0">
                  <c:v>Profit Margin</c:v>
                </c:pt>
              </c:strCache>
            </c:strRef>
          </c:tx>
          <c:spPr>
            <a:ln w="38100" cap="rnd">
              <a:solidFill>
                <a:srgbClr val="002060"/>
              </a:solidFill>
              <a:round/>
            </a:ln>
            <a:effectLst/>
          </c:spPr>
          <c:marker>
            <c:symbol val="none"/>
          </c:marker>
          <c:cat>
            <c:numRef>
              <c:f>Chart1!$D$3:$K$3</c:f>
              <c:numCache>
                <c:formatCode>General</c:formatCode>
                <c:ptCount val="8"/>
                <c:pt idx="0">
                  <c:v>2012</c:v>
                </c:pt>
                <c:pt idx="1">
                  <c:v>2011</c:v>
                </c:pt>
                <c:pt idx="2">
                  <c:v>2010</c:v>
                </c:pt>
                <c:pt idx="3">
                  <c:v>2009</c:v>
                </c:pt>
                <c:pt idx="4">
                  <c:v>2008</c:v>
                </c:pt>
                <c:pt idx="5">
                  <c:v>2007</c:v>
                </c:pt>
                <c:pt idx="6">
                  <c:v>2006</c:v>
                </c:pt>
                <c:pt idx="7">
                  <c:v>2005</c:v>
                </c:pt>
              </c:numCache>
            </c:numRef>
          </c:cat>
          <c:val>
            <c:numRef>
              <c:f>Chart1!$D$6:$K$6</c:f>
              <c:numCache>
                <c:formatCode>0.0%</c:formatCode>
                <c:ptCount val="8"/>
                <c:pt idx="0">
                  <c:v>0.23029448069123612</c:v>
                </c:pt>
                <c:pt idx="1">
                  <c:v>0.3309838010951775</c:v>
                </c:pt>
                <c:pt idx="2">
                  <c:v>0.30024647098364327</c:v>
                </c:pt>
                <c:pt idx="3">
                  <c:v>0.24931122405325393</c:v>
                </c:pt>
                <c:pt idx="4">
                  <c:v>0.29263488910956637</c:v>
                </c:pt>
                <c:pt idx="5">
                  <c:v>0.27458904377025495</c:v>
                </c:pt>
                <c:pt idx="6">
                  <c:v>0.28451741113770834</c:v>
                </c:pt>
                <c:pt idx="7">
                  <c:v>0.30798230622298178</c:v>
                </c:pt>
              </c:numCache>
            </c:numRef>
          </c:val>
          <c:smooth val="0"/>
        </c:ser>
        <c:dLbls>
          <c:showLegendKey val="0"/>
          <c:showVal val="0"/>
          <c:showCatName val="0"/>
          <c:showSerName val="0"/>
          <c:showPercent val="0"/>
          <c:showBubbleSize val="0"/>
        </c:dLbls>
        <c:marker val="1"/>
        <c:smooth val="0"/>
        <c:axId val="223944064"/>
        <c:axId val="223943504"/>
      </c:lineChart>
      <c:catAx>
        <c:axId val="293853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93851232"/>
        <c:crosses val="autoZero"/>
        <c:auto val="1"/>
        <c:lblAlgn val="ctr"/>
        <c:lblOffset val="100"/>
        <c:noMultiLvlLbl val="0"/>
      </c:catAx>
      <c:valAx>
        <c:axId val="293851232"/>
        <c:scaling>
          <c:orientation val="minMax"/>
          <c:max val="30000"/>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0"/>
        <c:majorTickMark val="out"/>
        <c:minorTickMark val="none"/>
        <c:tickLblPos val="nextTo"/>
        <c:spPr>
          <a:noFill/>
          <a:ln>
            <a:solidFill>
              <a:srgbClr val="002060"/>
            </a:solid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293853472"/>
        <c:crosses val="autoZero"/>
        <c:crossBetween val="between"/>
        <c:majorUnit val="2500"/>
      </c:valAx>
      <c:valAx>
        <c:axId val="223943504"/>
        <c:scaling>
          <c:orientation val="minMax"/>
        </c:scaling>
        <c:delete val="0"/>
        <c:axPos val="r"/>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223944064"/>
        <c:crosses val="max"/>
        <c:crossBetween val="between"/>
      </c:valAx>
      <c:catAx>
        <c:axId val="223944064"/>
        <c:scaling>
          <c:orientation val="minMax"/>
        </c:scaling>
        <c:delete val="1"/>
        <c:axPos val="b"/>
        <c:numFmt formatCode="General" sourceLinked="1"/>
        <c:majorTickMark val="none"/>
        <c:minorTickMark val="none"/>
        <c:tickLblPos val="nextTo"/>
        <c:crossAx val="223943504"/>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gradFill flip="none" rotWithShape="1">
      <a:gsLst>
        <a:gs pos="0">
          <a:schemeClr val="accent1">
            <a:lumMod val="0"/>
            <a:lumOff val="100000"/>
          </a:schemeClr>
        </a:gs>
        <a:gs pos="59000">
          <a:schemeClr val="accent1">
            <a:lumMod val="0"/>
            <a:lumOff val="100000"/>
          </a:schemeClr>
        </a:gs>
        <a:gs pos="100000">
          <a:schemeClr val="accent1">
            <a:lumMod val="100000"/>
          </a:schemeClr>
        </a:gs>
      </a:gsLst>
      <a:path path="circle">
        <a:fillToRect l="50000" t="-80000" r="50000" b="180000"/>
      </a:path>
      <a:tileRect/>
    </a:gradFill>
    <a:ln w="25400" cap="flat" cmpd="sng" algn="ctr">
      <a:solidFill>
        <a:srgbClr val="002060"/>
      </a:solidFill>
      <a:round/>
    </a:ln>
    <a:effectLst>
      <a:outerShdw blurRad="50800" dist="38100" dir="2700000" sx="102000" sy="102000" algn="tl" rotWithShape="0">
        <a:schemeClr val="tx2">
          <a:lumMod val="40000"/>
          <a:lumOff val="60000"/>
          <a:alpha val="40000"/>
        </a:schemeClr>
      </a:outerShdw>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106110</xdr:colOff>
      <xdr:row>67</xdr:row>
      <xdr:rowOff>9236</xdr:rowOff>
    </xdr:from>
    <xdr:to>
      <xdr:col>12</xdr:col>
      <xdr:colOff>323150</xdr:colOff>
      <xdr:row>70</xdr:row>
      <xdr:rowOff>29307</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84067" y="14404410"/>
          <a:ext cx="4904996" cy="608136"/>
        </a:xfrm>
        <a:prstGeom prst="rect">
          <a:avLst/>
        </a:prstGeom>
        <a:noFill/>
      </xdr:spPr>
    </xdr:pic>
    <xdr:clientData/>
  </xdr:twoCellAnchor>
  <xdr:twoCellAnchor>
    <xdr:from>
      <xdr:col>9</xdr:col>
      <xdr:colOff>136782</xdr:colOff>
      <xdr:row>88</xdr:row>
      <xdr:rowOff>137949</xdr:rowOff>
    </xdr:from>
    <xdr:to>
      <xdr:col>15</xdr:col>
      <xdr:colOff>498989</xdr:colOff>
      <xdr:row>95</xdr:row>
      <xdr:rowOff>1</xdr:rowOff>
    </xdr:to>
    <xdr:sp macro="" textlink="">
      <xdr:nvSpPr>
        <xdr:cNvPr id="2" name="Rectangle 1"/>
        <xdr:cNvSpPr/>
      </xdr:nvSpPr>
      <xdr:spPr bwMode="auto">
        <a:xfrm>
          <a:off x="3854816" y="18209173"/>
          <a:ext cx="4027690" cy="978776"/>
        </a:xfrm>
        <a:prstGeom prst="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ctr" upright="1"/>
        <a:lstStyle/>
        <a:p>
          <a:pPr algn="ctr"/>
          <a:r>
            <a:rPr lang="en-US" sz="1400" b="1"/>
            <a:t>Note: =GEOMEAN will not work if any returns</a:t>
          </a:r>
          <a:r>
            <a:rPr lang="en-US" sz="1400" b="1" baseline="0"/>
            <a:t> are negative. Use the price relative returns (1+r) instead of the raw returns for the appropriate result. Remember to subtract 1 from the GEOMEAN result.</a:t>
          </a:r>
        </a:p>
      </xdr:txBody>
    </xdr:sp>
    <xdr:clientData/>
  </xdr:twoCellAnchor>
  <xdr:twoCellAnchor>
    <xdr:from>
      <xdr:col>10</xdr:col>
      <xdr:colOff>513522</xdr:colOff>
      <xdr:row>39</xdr:row>
      <xdr:rowOff>190500</xdr:rowOff>
    </xdr:from>
    <xdr:to>
      <xdr:col>14</xdr:col>
      <xdr:colOff>289891</xdr:colOff>
      <xdr:row>45</xdr:row>
      <xdr:rowOff>198783</xdr:rowOff>
    </xdr:to>
    <xdr:sp macro="" textlink="">
      <xdr:nvSpPr>
        <xdr:cNvPr id="5" name="Rounded Rectangle 4"/>
        <xdr:cNvSpPr/>
      </xdr:nvSpPr>
      <xdr:spPr bwMode="auto">
        <a:xfrm>
          <a:off x="4853609" y="8042413"/>
          <a:ext cx="2228021" cy="1358348"/>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t" upright="1"/>
        <a:lstStyle/>
        <a:p>
          <a:pPr algn="ctr"/>
          <a:endParaRPr lang="en-US" sz="700" b="1"/>
        </a:p>
        <a:p>
          <a:pPr algn="ctr"/>
          <a:r>
            <a:rPr lang="en-US" sz="1200" b="1" u="sng">
              <a:solidFill>
                <a:srgbClr val="002060"/>
              </a:solidFill>
            </a:rPr>
            <a:t>Rule</a:t>
          </a:r>
          <a:r>
            <a:rPr lang="en-US" sz="1200" b="1" u="sng" baseline="0">
              <a:solidFill>
                <a:srgbClr val="002060"/>
              </a:solidFill>
            </a:rPr>
            <a:t> #1 for Creating Formulas</a:t>
          </a:r>
        </a:p>
        <a:p>
          <a:pPr algn="ctr"/>
          <a:endParaRPr lang="en-US" sz="500" b="1" baseline="0"/>
        </a:p>
        <a:p>
          <a:pPr algn="ctr"/>
          <a:r>
            <a:rPr lang="en-US" sz="1200" b="1" baseline="0">
              <a:solidFill>
                <a:schemeClr val="accent4">
                  <a:lumMod val="50000"/>
                </a:schemeClr>
              </a:solidFill>
            </a:rPr>
            <a:t>A formula should never contain a number unless the number is part of a cell reference or it is a TRUE constant.</a:t>
          </a:r>
          <a:endParaRPr lang="en-US" sz="1200" b="1">
            <a:solidFill>
              <a:schemeClr val="accent4">
                <a:lumMod val="50000"/>
              </a:schemeClr>
            </a:solidFill>
          </a:endParaRPr>
        </a:p>
      </xdr:txBody>
    </xdr:sp>
    <xdr:clientData/>
  </xdr:twoCellAnchor>
  <xdr:twoCellAnchor editAs="oneCell">
    <xdr:from>
      <xdr:col>7</xdr:col>
      <xdr:colOff>522947</xdr:colOff>
      <xdr:row>82</xdr:row>
      <xdr:rowOff>0</xdr:rowOff>
    </xdr:from>
    <xdr:to>
      <xdr:col>12</xdr:col>
      <xdr:colOff>243051</xdr:colOff>
      <xdr:row>86</xdr:row>
      <xdr:rowOff>56263</xdr:rowOff>
    </xdr:to>
    <xdr:pic>
      <xdr:nvPicPr>
        <xdr:cNvPr id="4"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3019154" y="17706220"/>
          <a:ext cx="2774673" cy="818263"/>
        </a:xfrm>
        <a:prstGeom prst="rect">
          <a:avLst/>
        </a:prstGeom>
        <a:noFill/>
      </xdr:spPr>
    </xdr:pic>
    <xdr:clientData/>
  </xdr:twoCellAnchor>
  <xdr:oneCellAnchor>
    <xdr:from>
      <xdr:col>2</xdr:col>
      <xdr:colOff>28228</xdr:colOff>
      <xdr:row>0</xdr:row>
      <xdr:rowOff>0</xdr:rowOff>
    </xdr:from>
    <xdr:ext cx="5316968" cy="793979"/>
    <xdr:sp macro="" textlink="">
      <xdr:nvSpPr>
        <xdr:cNvPr id="3" name="Rectangle 2"/>
        <xdr:cNvSpPr/>
      </xdr:nvSpPr>
      <xdr:spPr>
        <a:xfrm>
          <a:off x="435504" y="0"/>
          <a:ext cx="5316968" cy="793979"/>
        </a:xfrm>
        <a:prstGeom prst="rect">
          <a:avLst/>
        </a:prstGeom>
        <a:noFill/>
      </xdr:spPr>
      <xdr:txBody>
        <a:bodyPr wrap="none" lIns="91440" tIns="45720" rIns="91440" bIns="45720">
          <a:noAutofit/>
          <a:scene3d>
            <a:camera prst="orthographicFront"/>
            <a:lightRig rig="soft" dir="t">
              <a:rot lat="0" lon="0" rev="15600000"/>
            </a:lightRig>
          </a:scene3d>
          <a:sp3d extrusionH="57150" prstMaterial="softEdge">
            <a:bevelT w="25400" h="38100"/>
          </a:sp3d>
        </a:bodyPr>
        <a:lstStyle/>
        <a:p>
          <a:pPr algn="ctr"/>
          <a:r>
            <a:rPr lang="en-US" sz="5400" b="1" cap="none" spc="0">
              <a:ln w="28575">
                <a:solidFill>
                  <a:schemeClr val="accent6">
                    <a:lumMod val="50000"/>
                  </a:schemeClr>
                </a:solidFill>
              </a:ln>
              <a:solidFill>
                <a:srgbClr val="F47812"/>
              </a:solidFill>
              <a:effectLst>
                <a:outerShdw blurRad="50800" dist="38100" dir="5400000" algn="t" rotWithShape="0">
                  <a:prstClr val="black">
                    <a:alpha val="40000"/>
                  </a:prstClr>
                </a:outerShdw>
              </a:effectLst>
            </a:rPr>
            <a:t>Chapter 1 Agenda</a:t>
          </a:r>
        </a:p>
      </xdr:txBody>
    </xdr:sp>
    <xdr:clientData/>
  </xdr:oneCellAnchor>
  <xdr:oneCellAnchor>
    <xdr:from>
      <xdr:col>8</xdr:col>
      <xdr:colOff>173421</xdr:colOff>
      <xdr:row>80</xdr:row>
      <xdr:rowOff>5911</xdr:rowOff>
    </xdr:from>
    <xdr:ext cx="3051941" cy="302830"/>
    <mc:AlternateContent xmlns:mc="http://schemas.openxmlformats.org/markup-compatibility/2006" xmlns:a14="http://schemas.microsoft.com/office/drawing/2010/main">
      <mc:Choice Requires="a14">
        <xdr:sp macro="" textlink="">
          <xdr:nvSpPr>
            <xdr:cNvPr id="6" name="TextBox 5"/>
            <xdr:cNvSpPr txBox="1"/>
          </xdr:nvSpPr>
          <xdr:spPr>
            <a:xfrm>
              <a:off x="3280542" y="16993256"/>
              <a:ext cx="3051941" cy="302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rad>
                    <m:radPr>
                      <m:ctrlPr>
                        <a:rPr lang="en-US" sz="1100" i="1">
                          <a:latin typeface="Cambria Math" panose="02040503050406030204" pitchFamily="18" charset="0"/>
                        </a:rPr>
                      </m:ctrlPr>
                    </m:radPr>
                    <m:deg>
                      <m:r>
                        <m:rPr>
                          <m:brk m:alnAt="7"/>
                        </m:rPr>
                        <a:rPr lang="en-US" sz="1100" b="0" i="1">
                          <a:latin typeface="Cambria Math" panose="02040503050406030204" pitchFamily="18" charset="0"/>
                        </a:rPr>
                        <m:t>𝑛</m:t>
                      </m:r>
                    </m:deg>
                    <m:e>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𝑥</m:t>
                              </m:r>
                            </m:e>
                            <m:sub>
                              <m:r>
                                <a:rPr lang="en-US" sz="1100" b="0" i="1">
                                  <a:latin typeface="Cambria Math" panose="02040503050406030204" pitchFamily="18" charset="0"/>
                                </a:rPr>
                                <m:t>𝑖</m:t>
                              </m:r>
                            </m:sub>
                          </m:sSub>
                        </m:e>
                      </m:nary>
                    </m:e>
                  </m:rad>
                </m:oMath>
              </a14:m>
              <a:r>
                <a:rPr lang="en-US" sz="1100"/>
                <a:t>)  OR </a:t>
              </a:r>
              <a14:m>
                <m:oMath xmlns:m="http://schemas.openxmlformats.org/officeDocument/2006/math">
                  <m:sSup>
                    <m:sSupPr>
                      <m:ctrlPr>
                        <a:rPr lang="en-US" sz="1100" i="1">
                          <a:latin typeface="Cambria Math" panose="02040503050406030204" pitchFamily="18" charset="0"/>
                        </a:rPr>
                      </m:ctrlPr>
                    </m:sSupPr>
                    <m:e>
                      <m:r>
                        <a:rPr lang="en-US" sz="1100" b="0" i="1">
                          <a:latin typeface="Cambria Math" panose="02040503050406030204" pitchFamily="18" charset="0"/>
                        </a:rPr>
                        <m:t>{</m:t>
                      </m:r>
                      <m:nary>
                        <m:naryPr>
                          <m:chr m:val="∏"/>
                          <m:ctrlPr>
                            <a:rPr lang="en-US" sz="1100" i="1">
                              <a:solidFill>
                                <a:schemeClr val="tx1"/>
                              </a:solidFill>
                              <a:effectLst/>
                              <a:latin typeface="Cambria Math" panose="02040503050406030204" pitchFamily="18" charset="0"/>
                              <a:ea typeface="+mn-ea"/>
                              <a:cs typeface="+mn-cs"/>
                            </a:rPr>
                          </m:ctrlPr>
                        </m:naryPr>
                        <m:sub>
                          <m:r>
                            <m:rPr>
                              <m:brk m:alnAt="23"/>
                            </m:rPr>
                            <a:rPr lang="en-US" sz="1100" b="0" i="1">
                              <a:solidFill>
                                <a:schemeClr val="tx1"/>
                              </a:solidFill>
                              <a:effectLst/>
                              <a:latin typeface="Cambria Math" panose="02040503050406030204" pitchFamily="18" charset="0"/>
                              <a:ea typeface="+mn-ea"/>
                              <a:cs typeface="+mn-cs"/>
                            </a:rPr>
                            <m:t>𝑖</m:t>
                          </m:r>
                          <m:r>
                            <a:rPr lang="en-US" sz="1100" b="0" i="1">
                              <a:solidFill>
                                <a:schemeClr val="tx1"/>
                              </a:solidFill>
                              <a:effectLst/>
                              <a:latin typeface="Cambria Math" panose="02040503050406030204" pitchFamily="18" charset="0"/>
                              <a:ea typeface="+mn-ea"/>
                              <a:cs typeface="+mn-cs"/>
                            </a:rPr>
                            <m:t>=1</m:t>
                          </m:r>
                        </m:sub>
                        <m:sup>
                          <m:r>
                            <a:rPr lang="en-US" sz="1100" b="0" i="1">
                              <a:solidFill>
                                <a:schemeClr val="tx1"/>
                              </a:solidFill>
                              <a:effectLst/>
                              <a:latin typeface="Cambria Math" panose="02040503050406030204" pitchFamily="18" charset="0"/>
                              <a:ea typeface="+mn-ea"/>
                              <a:cs typeface="+mn-cs"/>
                            </a:rPr>
                            <m:t>𝑛</m:t>
                          </m:r>
                        </m:sup>
                        <m:e>
                          <m:r>
                            <a:rPr lang="en-US" sz="1100" b="0" i="1">
                              <a:solidFill>
                                <a:schemeClr val="tx1"/>
                              </a:solidFill>
                              <a:effectLst/>
                              <a:latin typeface="Cambria Math" panose="02040503050406030204" pitchFamily="18" charset="0"/>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panose="02040503050406030204" pitchFamily="18" charset="0"/>
                                  <a:ea typeface="+mn-ea"/>
                                  <a:cs typeface="+mn-cs"/>
                                </a:rPr>
                                <m:t>𝑥</m:t>
                              </m:r>
                            </m:e>
                            <m:sub>
                              <m:r>
                                <a:rPr lang="en-US" sz="1100" b="0" i="1">
                                  <a:solidFill>
                                    <a:schemeClr val="tx1"/>
                                  </a:solidFill>
                                  <a:effectLst/>
                                  <a:latin typeface="Cambria Math" panose="02040503050406030204" pitchFamily="18" charset="0"/>
                                  <a:ea typeface="+mn-ea"/>
                                  <a:cs typeface="+mn-cs"/>
                                </a:rPr>
                                <m:t>𝑖</m:t>
                              </m:r>
                            </m:sub>
                          </m:sSub>
                        </m:e>
                      </m:nary>
                      <m:r>
                        <a:rPr lang="en-US" sz="1100" b="0" i="1">
                          <a:solidFill>
                            <a:schemeClr val="tx1"/>
                          </a:solidFill>
                          <a:effectLst/>
                          <a:latin typeface="Cambria Math" panose="02040503050406030204" pitchFamily="18" charset="0"/>
                          <a:ea typeface="+mn-ea"/>
                          <a:cs typeface="+mn-cs"/>
                        </a:rPr>
                        <m:t>)}</m:t>
                      </m:r>
                    </m:e>
                    <m:sup>
                      <m:r>
                        <a:rPr lang="en-US" sz="1100" b="0" i="1">
                          <a:latin typeface="Cambria Math" panose="02040503050406030204" pitchFamily="18" charset="0"/>
                        </a:rPr>
                        <m:t>1/</m:t>
                      </m:r>
                      <m:r>
                        <a:rPr lang="en-US" sz="1100" b="0" i="1">
                          <a:latin typeface="Cambria Math" panose="02040503050406030204" pitchFamily="18" charset="0"/>
                        </a:rPr>
                        <m:t>𝑛</m:t>
                      </m:r>
                    </m:sup>
                  </m:sSup>
                </m:oMath>
              </a14:m>
              <a:endParaRPr lang="en-US" sz="1100"/>
            </a:p>
          </xdr:txBody>
        </xdr:sp>
      </mc:Choice>
      <mc:Fallback xmlns="">
        <xdr:sp macro="" textlink="">
          <xdr:nvSpPr>
            <xdr:cNvPr id="6" name="TextBox 5"/>
            <xdr:cNvSpPr txBox="1"/>
          </xdr:nvSpPr>
          <xdr:spPr>
            <a:xfrm>
              <a:off x="3280542" y="16993256"/>
              <a:ext cx="3051941" cy="3028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i="0">
                  <a:latin typeface="Cambria Math" panose="02040503050406030204" pitchFamily="18" charset="0"/>
                </a:rPr>
                <a:t>√(</a:t>
              </a:r>
              <a:r>
                <a:rPr lang="en-US" sz="1100" b="0" i="0">
                  <a:latin typeface="Cambria Math" panose="02040503050406030204" pitchFamily="18" charset="0"/>
                </a:rPr>
                <a:t>𝑛&amp;∏24_(𝑖=1)^𝑛▒〖(𝑥_𝑖 〗)</a:t>
              </a:r>
              <a:r>
                <a:rPr lang="en-US" sz="1100"/>
                <a:t>)  OR </a:t>
              </a:r>
              <a:r>
                <a:rPr lang="en-US" sz="1100" i="0">
                  <a:latin typeface="Cambria Math" panose="02040503050406030204" pitchFamily="18" charset="0"/>
                </a:rPr>
                <a:t>〖</a:t>
              </a:r>
              <a:r>
                <a:rPr lang="en-US" sz="1100" b="0" i="0">
                  <a:latin typeface="Cambria Math" panose="02040503050406030204" pitchFamily="18" charset="0"/>
                </a:rPr>
                <a:t>{</a:t>
              </a:r>
              <a:r>
                <a:rPr lang="en-US" sz="1100" b="0" i="0">
                  <a:solidFill>
                    <a:schemeClr val="tx1"/>
                  </a:solidFill>
                  <a:effectLst/>
                  <a:latin typeface="+mn-lt"/>
                  <a:ea typeface="+mn-ea"/>
                  <a:cs typeface="+mn-cs"/>
                </a:rPr>
                <a:t>∏_(𝑖=1)^𝑛▒〖(</a:t>
              </a:r>
              <a:r>
                <a:rPr lang="en-US" sz="1100" b="0" i="0">
                  <a:solidFill>
                    <a:schemeClr val="tx1"/>
                  </a:solidFill>
                  <a:effectLst/>
                  <a:latin typeface="Cambria Math" panose="02040503050406030204" pitchFamily="18" charset="0"/>
                  <a:ea typeface="+mn-ea"/>
                  <a:cs typeface="+mn-cs"/>
                </a:rPr>
                <a:t>𝑥</a:t>
              </a:r>
              <a:r>
                <a:rPr lang="en-US" sz="1100" b="0" i="0">
                  <a:solidFill>
                    <a:schemeClr val="tx1"/>
                  </a:solidFill>
                  <a:effectLst/>
                  <a:latin typeface="+mn-lt"/>
                  <a:ea typeface="+mn-ea"/>
                  <a:cs typeface="+mn-cs"/>
                </a:rPr>
                <a:t>_𝑖 〗</a:t>
              </a:r>
              <a:r>
                <a:rPr lang="en-US" sz="1100" b="0" i="0">
                  <a:solidFill>
                    <a:schemeClr val="tx1"/>
                  </a:solidFill>
                  <a:effectLst/>
                  <a:latin typeface="Cambria Math" panose="02040503050406030204" pitchFamily="18" charset="0"/>
                  <a:ea typeface="+mn-ea"/>
                  <a:cs typeface="+mn-cs"/>
                </a:rPr>
                <a:t>)}〗^(</a:t>
              </a:r>
              <a:r>
                <a:rPr lang="en-US" sz="1100" b="0" i="0">
                  <a:latin typeface="Cambria Math" panose="02040503050406030204" pitchFamily="18" charset="0"/>
                </a:rPr>
                <a:t>1/𝑛)</a:t>
              </a:r>
              <a:endParaRPr lang="en-US"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472327</xdr:colOff>
      <xdr:row>8</xdr:row>
      <xdr:rowOff>276784</xdr:rowOff>
    </xdr:from>
    <xdr:to>
      <xdr:col>11</xdr:col>
      <xdr:colOff>578956</xdr:colOff>
      <xdr:row>13</xdr:row>
      <xdr:rowOff>11205</xdr:rowOff>
    </xdr:to>
    <xdr:pic>
      <xdr:nvPicPr>
        <xdr:cNvPr id="2050"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6512298" y="5039284"/>
          <a:ext cx="6437952" cy="4485715"/>
        </a:xfrm>
        <a:prstGeom prst="rect">
          <a:avLst/>
        </a:prstGeom>
        <a:noFill/>
        <a:ln w="1">
          <a:noFill/>
          <a:miter lim="800000"/>
          <a:headEnd/>
          <a:tailEnd type="none" w="med" len="med"/>
        </a:ln>
        <a:effectLst/>
      </xdr:spPr>
    </xdr:pic>
    <xdr:clientData/>
  </xdr:twoCellAnchor>
  <xdr:twoCellAnchor editAs="oneCell">
    <xdr:from>
      <xdr:col>4</xdr:col>
      <xdr:colOff>391646</xdr:colOff>
      <xdr:row>21</xdr:row>
      <xdr:rowOff>222436</xdr:rowOff>
    </xdr:from>
    <xdr:to>
      <xdr:col>11</xdr:col>
      <xdr:colOff>130549</xdr:colOff>
      <xdr:row>29</xdr:row>
      <xdr:rowOff>34177</xdr:rowOff>
    </xdr:to>
    <xdr:pic>
      <xdr:nvPicPr>
        <xdr:cNvPr id="2052"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6431617" y="12302377"/>
          <a:ext cx="6070226" cy="4630271"/>
        </a:xfrm>
        <a:prstGeom prst="rect">
          <a:avLst/>
        </a:prstGeom>
        <a:noFill/>
        <a:ln w="1">
          <a:noFill/>
          <a:miter lim="800000"/>
          <a:headEnd/>
          <a:tailEnd type="none" w="med" len="med"/>
        </a:ln>
        <a:effectLst/>
      </xdr:spPr>
    </xdr:pic>
    <xdr:clientData/>
  </xdr:twoCellAnchor>
  <xdr:twoCellAnchor editAs="oneCell">
    <xdr:from>
      <xdr:col>4</xdr:col>
      <xdr:colOff>440872</xdr:colOff>
      <xdr:row>0</xdr:row>
      <xdr:rowOff>122301</xdr:rowOff>
    </xdr:from>
    <xdr:to>
      <xdr:col>11</xdr:col>
      <xdr:colOff>44825</xdr:colOff>
      <xdr:row>8</xdr:row>
      <xdr:rowOff>190707</xdr:rowOff>
    </xdr:to>
    <xdr:pic>
      <xdr:nvPicPr>
        <xdr:cNvPr id="6" name="Picture 5" descr="http://www.mrexcel.com/mec04093001.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88637" y="122301"/>
          <a:ext cx="5935276" cy="4830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1064559</xdr:colOff>
      <xdr:row>12</xdr:row>
      <xdr:rowOff>257733</xdr:rowOff>
    </xdr:from>
    <xdr:to>
      <xdr:col>7</xdr:col>
      <xdr:colOff>330760</xdr:colOff>
      <xdr:row>17</xdr:row>
      <xdr:rowOff>11206</xdr:rowOff>
    </xdr:to>
    <xdr:pic>
      <xdr:nvPicPr>
        <xdr:cNvPr id="8" name="Picture 7" descr="Ibm pc 5150.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04530" y="8527674"/>
          <a:ext cx="3177054" cy="29695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156881</xdr:colOff>
      <xdr:row>12</xdr:row>
      <xdr:rowOff>324971</xdr:rowOff>
    </xdr:from>
    <xdr:to>
      <xdr:col>12</xdr:col>
      <xdr:colOff>481852</xdr:colOff>
      <xdr:row>17</xdr:row>
      <xdr:rowOff>381001</xdr:rowOff>
    </xdr:to>
    <xdr:sp macro="" textlink="">
      <xdr:nvSpPr>
        <xdr:cNvPr id="2" name="Rounded Rectangle 1"/>
        <xdr:cNvSpPr/>
      </xdr:nvSpPr>
      <xdr:spPr bwMode="auto">
        <a:xfrm>
          <a:off x="10107705" y="8594912"/>
          <a:ext cx="3350559" cy="3272118"/>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ctr"/>
          <a:r>
            <a:rPr lang="en-US" sz="2000" b="1">
              <a:solidFill>
                <a:schemeClr val="tx2"/>
              </a:solidFill>
            </a:rPr>
            <a:t>Original IBM</a:t>
          </a:r>
          <a:r>
            <a:rPr lang="en-US" sz="2000" b="1" baseline="0">
              <a:solidFill>
                <a:schemeClr val="tx2"/>
              </a:solidFill>
            </a:rPr>
            <a:t> PC (MSDOS). No hard drive (360K floppy disk drives), no mouse,  no color, and VERY expensive -- $8,000 to $20,000 in today's dollars depending on options -- but a huge leap forward in productivity for accounting , finance , and most business functions.</a:t>
          </a:r>
          <a:endParaRPr lang="en-US" sz="2000" b="1">
            <a:solidFill>
              <a:schemeClr val="tx2"/>
            </a:solidFill>
          </a:endParaRPr>
        </a:p>
      </xdr:txBody>
    </xdr:sp>
    <xdr:clientData/>
  </xdr:twoCellAnchor>
  <xdr:twoCellAnchor>
    <xdr:from>
      <xdr:col>1</xdr:col>
      <xdr:colOff>168088</xdr:colOff>
      <xdr:row>8</xdr:row>
      <xdr:rowOff>11206</xdr:rowOff>
    </xdr:from>
    <xdr:to>
      <xdr:col>3</xdr:col>
      <xdr:colOff>4874559</xdr:colOff>
      <xdr:row>8</xdr:row>
      <xdr:rowOff>11206</xdr:rowOff>
    </xdr:to>
    <xdr:cxnSp macro="">
      <xdr:nvCxnSpPr>
        <xdr:cNvPr id="9" name="Straight Connector 8"/>
        <xdr:cNvCxnSpPr/>
      </xdr:nvCxnSpPr>
      <xdr:spPr bwMode="auto">
        <a:xfrm>
          <a:off x="381000" y="4773706"/>
          <a:ext cx="5412441" cy="0"/>
        </a:xfrm>
        <a:prstGeom prst="line">
          <a:avLst/>
        </a:prstGeom>
        <a:ln w="381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100853</xdr:colOff>
      <xdr:row>21</xdr:row>
      <xdr:rowOff>179294</xdr:rowOff>
    </xdr:from>
    <xdr:to>
      <xdr:col>3</xdr:col>
      <xdr:colOff>4807324</xdr:colOff>
      <xdr:row>21</xdr:row>
      <xdr:rowOff>179294</xdr:rowOff>
    </xdr:to>
    <xdr:cxnSp macro="">
      <xdr:nvCxnSpPr>
        <xdr:cNvPr id="13" name="Straight Connector 12"/>
        <xdr:cNvCxnSpPr/>
      </xdr:nvCxnSpPr>
      <xdr:spPr bwMode="auto">
        <a:xfrm>
          <a:off x="313765" y="12259235"/>
          <a:ext cx="5412441" cy="0"/>
        </a:xfrm>
        <a:prstGeom prst="line">
          <a:avLst/>
        </a:prstGeom>
        <a:ln w="381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100853</xdr:colOff>
      <xdr:row>29</xdr:row>
      <xdr:rowOff>89646</xdr:rowOff>
    </xdr:from>
    <xdr:to>
      <xdr:col>3</xdr:col>
      <xdr:colOff>4807324</xdr:colOff>
      <xdr:row>29</xdr:row>
      <xdr:rowOff>89646</xdr:rowOff>
    </xdr:to>
    <xdr:cxnSp macro="">
      <xdr:nvCxnSpPr>
        <xdr:cNvPr id="15" name="Straight Connector 14"/>
        <xdr:cNvCxnSpPr/>
      </xdr:nvCxnSpPr>
      <xdr:spPr bwMode="auto">
        <a:xfrm>
          <a:off x="313765" y="16988117"/>
          <a:ext cx="5412441" cy="0"/>
        </a:xfrm>
        <a:prstGeom prst="line">
          <a:avLst/>
        </a:prstGeom>
        <a:ln w="381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100853</xdr:colOff>
      <xdr:row>34</xdr:row>
      <xdr:rowOff>190499</xdr:rowOff>
    </xdr:from>
    <xdr:to>
      <xdr:col>4</xdr:col>
      <xdr:colOff>2454088</xdr:colOff>
      <xdr:row>34</xdr:row>
      <xdr:rowOff>190499</xdr:rowOff>
    </xdr:to>
    <xdr:cxnSp macro="">
      <xdr:nvCxnSpPr>
        <xdr:cNvPr id="16" name="Straight Connector 15"/>
        <xdr:cNvCxnSpPr/>
      </xdr:nvCxnSpPr>
      <xdr:spPr bwMode="auto">
        <a:xfrm>
          <a:off x="313765" y="18769852"/>
          <a:ext cx="8180294" cy="0"/>
        </a:xfrm>
        <a:prstGeom prst="line">
          <a:avLst/>
        </a:prstGeom>
        <a:ln w="381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100853</xdr:colOff>
      <xdr:row>41</xdr:row>
      <xdr:rowOff>22411</xdr:rowOff>
    </xdr:from>
    <xdr:to>
      <xdr:col>5</xdr:col>
      <xdr:colOff>134471</xdr:colOff>
      <xdr:row>41</xdr:row>
      <xdr:rowOff>22411</xdr:rowOff>
    </xdr:to>
    <xdr:cxnSp macro="">
      <xdr:nvCxnSpPr>
        <xdr:cNvPr id="19" name="Straight Connector 18"/>
        <xdr:cNvCxnSpPr/>
      </xdr:nvCxnSpPr>
      <xdr:spPr bwMode="auto">
        <a:xfrm>
          <a:off x="313765" y="22882411"/>
          <a:ext cx="8561294" cy="0"/>
        </a:xfrm>
        <a:prstGeom prst="line">
          <a:avLst/>
        </a:prstGeom>
        <a:ln w="38100">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405847</xdr:colOff>
      <xdr:row>4</xdr:row>
      <xdr:rowOff>125067</xdr:rowOff>
    </xdr:from>
    <xdr:to>
      <xdr:col>7</xdr:col>
      <xdr:colOff>722243</xdr:colOff>
      <xdr:row>7</xdr:row>
      <xdr:rowOff>172692</xdr:rowOff>
    </xdr:to>
    <xdr:sp macro="" textlink="">
      <xdr:nvSpPr>
        <xdr:cNvPr id="2" name="Rectangular Callout 1"/>
        <xdr:cNvSpPr/>
      </xdr:nvSpPr>
      <xdr:spPr bwMode="auto">
        <a:xfrm>
          <a:off x="4663108" y="1077567"/>
          <a:ext cx="1202635" cy="619125"/>
        </a:xfrm>
        <a:prstGeom prst="wedgeRectCallout">
          <a:avLst>
            <a:gd name="adj1" fmla="val -69995"/>
            <a:gd name="adj2" fmla="val -5192"/>
          </a:avLst>
        </a:prstGeom>
        <a:solidFill>
          <a:schemeClr val="accent2">
            <a:lumMod val="20000"/>
            <a:lumOff val="80000"/>
          </a:schemeClr>
        </a:solidFill>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lang="en-US" sz="1100"/>
            <a:t>Results from Main</a:t>
          </a:r>
          <a:r>
            <a:rPr lang="en-US" sz="1100" baseline="0"/>
            <a:t> Example page</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561975</xdr:colOff>
      <xdr:row>7</xdr:row>
      <xdr:rowOff>33336</xdr:rowOff>
    </xdr:from>
    <xdr:to>
      <xdr:col>11</xdr:col>
      <xdr:colOff>76200</xdr:colOff>
      <xdr:row>27</xdr:row>
      <xdr:rowOff>57149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495299</xdr:colOff>
      <xdr:row>0</xdr:row>
      <xdr:rowOff>152400</xdr:rowOff>
    </xdr:from>
    <xdr:to>
      <xdr:col>12</xdr:col>
      <xdr:colOff>314324</xdr:colOff>
      <xdr:row>15</xdr:row>
      <xdr:rowOff>38100</xdr:rowOff>
    </xdr:to>
    <xdr:sp macro="" textlink="">
      <xdr:nvSpPr>
        <xdr:cNvPr id="2" name="TextBox 1"/>
        <xdr:cNvSpPr txBox="1"/>
      </xdr:nvSpPr>
      <xdr:spPr>
        <a:xfrm>
          <a:off x="3867149" y="152400"/>
          <a:ext cx="3476625" cy="29813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t>RELATIVE</a:t>
          </a:r>
          <a:r>
            <a:rPr lang="en-US" sz="1200" b="1" baseline="0"/>
            <a:t> cell references in formulas are POSITIONAL MAPS that point to the POSITION of other cells RELATIVE to the position of the formula. When the formula is COPIED to another location the CELL REFERENCE will change but the POSITIONAL MAP will stay the same.</a:t>
          </a:r>
        </a:p>
        <a:p>
          <a:endParaRPr lang="en-US" sz="1200" b="1" baseline="0"/>
        </a:p>
        <a:p>
          <a:r>
            <a:rPr lang="en-US" sz="1200" b="1" baseline="0"/>
            <a:t>An ABSOLUTE cell reference refers to a specific cell and will not change when the formula is copied somewhere else. Use the F4 key to toggle the dollar signs that denote absolute references.</a:t>
          </a:r>
        </a:p>
        <a:p>
          <a:endParaRPr lang="en-US" sz="1200" b="1" baseline="0"/>
        </a:p>
        <a:p>
          <a:r>
            <a:rPr lang="en-US" sz="1200" b="1" baseline="0"/>
            <a:t>References to NAMED CELLS are always ABSOLUTE. </a:t>
          </a:r>
        </a:p>
        <a:p>
          <a:endParaRPr lang="en-US" sz="1200" b="1" baseline="0"/>
        </a:p>
        <a:p>
          <a:r>
            <a:rPr lang="en-US" sz="1200" b="1" baseline="0"/>
            <a:t>MOVING  a cell does not change the formula in it. </a:t>
          </a:r>
          <a:endParaRPr lang="en-US" sz="12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14.software.ibm.com/webapp/download/preconfig.jsp?id=2010-10-20+13%3A09%3A15.407644R&amp;S_TACT=&amp;S_CMP=" TargetMode="External"/><Relationship Id="rId7" Type="http://schemas.openxmlformats.org/officeDocument/2006/relationships/drawing" Target="../drawings/drawing2.xml"/><Relationship Id="rId2" Type="http://schemas.openxmlformats.org/officeDocument/2006/relationships/hyperlink" Target="http://www.openoffice.org/download/index.html" TargetMode="External"/><Relationship Id="rId1" Type="http://schemas.openxmlformats.org/officeDocument/2006/relationships/hyperlink" Target="http://www.bricklin.com/history/refcard1.htm" TargetMode="External"/><Relationship Id="rId6" Type="http://schemas.openxmlformats.org/officeDocument/2006/relationships/printerSettings" Target="../printerSettings/printerSettings2.bin"/><Relationship Id="rId5" Type="http://schemas.openxmlformats.org/officeDocument/2006/relationships/hyperlink" Target="http://www.vintage-computer.com/ibmpcxt.shtml" TargetMode="External"/><Relationship Id="rId4" Type="http://schemas.openxmlformats.org/officeDocument/2006/relationships/hyperlink" Target="http://sourceforge.net/projects/dosbo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B2:O118"/>
  <sheetViews>
    <sheetView showGridLines="0" tabSelected="1" zoomScale="145" zoomScaleNormal="145" workbookViewId="0">
      <selection activeCell="J9" sqref="J9"/>
    </sheetView>
  </sheetViews>
  <sheetFormatPr defaultRowHeight="15" x14ac:dyDescent="0.25"/>
  <cols>
    <col min="1" max="1" width="2.5703125" style="20" customWidth="1"/>
    <col min="2" max="2" width="3.5703125" style="20" customWidth="1"/>
    <col min="3" max="3" width="2.140625" style="20" customWidth="1"/>
    <col min="4" max="4" width="4.85546875" style="20" customWidth="1"/>
    <col min="5" max="5" width="6" style="20" customWidth="1"/>
    <col min="6" max="16384" width="9.140625" style="20"/>
  </cols>
  <sheetData>
    <row r="2" spans="2:13" ht="50.25" customHeight="1" thickBot="1" x14ac:dyDescent="0.35">
      <c r="B2" s="30"/>
      <c r="C2" s="30"/>
      <c r="D2" s="109"/>
      <c r="E2" s="109"/>
      <c r="F2" s="109"/>
      <c r="G2" s="109"/>
      <c r="H2" s="109"/>
      <c r="I2" s="109"/>
      <c r="J2" s="109"/>
      <c r="K2" s="109"/>
      <c r="L2" s="109"/>
      <c r="M2" s="109"/>
    </row>
    <row r="3" spans="2:13" ht="11.25" customHeight="1" thickBot="1" x14ac:dyDescent="0.35">
      <c r="D3" s="21"/>
    </row>
    <row r="4" spans="2:13" ht="19.5" thickBot="1" x14ac:dyDescent="0.35">
      <c r="B4" s="27"/>
      <c r="C4" s="22"/>
      <c r="D4" s="23" t="s">
        <v>74</v>
      </c>
    </row>
    <row r="5" spans="2:13" ht="7.5" customHeight="1" thickBot="1" x14ac:dyDescent="0.3">
      <c r="B5" s="30"/>
      <c r="C5" s="30"/>
      <c r="D5" s="31"/>
      <c r="E5" s="30"/>
      <c r="F5" s="30"/>
      <c r="G5" s="30"/>
      <c r="H5" s="30"/>
      <c r="I5" s="30"/>
      <c r="J5" s="30"/>
      <c r="K5" s="30"/>
      <c r="L5" s="30"/>
      <c r="M5" s="30"/>
    </row>
    <row r="6" spans="2:13" ht="26.25" customHeight="1" x14ac:dyDescent="0.3">
      <c r="B6" s="22"/>
      <c r="C6" s="22"/>
      <c r="D6" s="23" t="s">
        <v>75</v>
      </c>
    </row>
    <row r="7" spans="2:13" ht="4.5" customHeight="1" thickBot="1" x14ac:dyDescent="0.3">
      <c r="B7" s="22"/>
      <c r="C7" s="22"/>
      <c r="D7" s="24"/>
    </row>
    <row r="8" spans="2:13" ht="17.25" customHeight="1" thickBot="1" x14ac:dyDescent="0.3">
      <c r="B8" s="27"/>
      <c r="C8" s="22"/>
      <c r="D8" s="24" t="s">
        <v>76</v>
      </c>
    </row>
    <row r="9" spans="2:13" ht="17.25" customHeight="1" thickBot="1" x14ac:dyDescent="0.3">
      <c r="B9" s="27"/>
      <c r="C9" s="22"/>
      <c r="D9" s="24" t="s">
        <v>78</v>
      </c>
    </row>
    <row r="10" spans="2:13" ht="17.25" customHeight="1" thickBot="1" x14ac:dyDescent="0.3">
      <c r="B10" s="27"/>
      <c r="C10" s="22"/>
      <c r="D10" s="24" t="s">
        <v>77</v>
      </c>
    </row>
    <row r="11" spans="2:13" ht="17.25" customHeight="1" thickBot="1" x14ac:dyDescent="0.3">
      <c r="B11" s="27"/>
      <c r="C11" s="22"/>
      <c r="D11" s="24" t="s">
        <v>79</v>
      </c>
    </row>
    <row r="12" spans="2:13" ht="17.25" customHeight="1" thickBot="1" x14ac:dyDescent="0.3">
      <c r="B12" s="27"/>
      <c r="C12" s="22"/>
      <c r="D12" s="24" t="s">
        <v>80</v>
      </c>
    </row>
    <row r="13" spans="2:13" ht="17.25" customHeight="1" thickBot="1" x14ac:dyDescent="0.3">
      <c r="B13" s="27"/>
      <c r="C13" s="22"/>
      <c r="D13" s="24" t="s">
        <v>81</v>
      </c>
    </row>
    <row r="14" spans="2:13" ht="17.25" customHeight="1" thickBot="1" x14ac:dyDescent="0.3">
      <c r="B14" s="27"/>
      <c r="C14" s="22"/>
      <c r="D14" s="24" t="s">
        <v>142</v>
      </c>
    </row>
    <row r="15" spans="2:13" ht="17.25" customHeight="1" thickBot="1" x14ac:dyDescent="0.3">
      <c r="B15" s="27"/>
      <c r="C15" s="22"/>
      <c r="D15" s="24" t="s">
        <v>82</v>
      </c>
    </row>
    <row r="16" spans="2:13" ht="17.25" customHeight="1" thickBot="1" x14ac:dyDescent="0.3">
      <c r="B16" s="27"/>
      <c r="C16" s="22"/>
      <c r="D16" s="24" t="s">
        <v>83</v>
      </c>
    </row>
    <row r="17" spans="2:13" ht="17.25" customHeight="1" thickBot="1" x14ac:dyDescent="0.3">
      <c r="B17" s="27"/>
      <c r="C17" s="22"/>
      <c r="D17" s="24" t="s">
        <v>84</v>
      </c>
    </row>
    <row r="18" spans="2:13" ht="17.25" customHeight="1" thickBot="1" x14ac:dyDescent="0.3">
      <c r="B18" s="27"/>
      <c r="C18" s="22"/>
      <c r="D18" s="24" t="s">
        <v>85</v>
      </c>
    </row>
    <row r="19" spans="2:13" ht="17.25" customHeight="1" thickBot="1" x14ac:dyDescent="0.3">
      <c r="B19" s="27"/>
      <c r="C19" s="22"/>
      <c r="D19" s="24"/>
      <c r="E19" s="24" t="s">
        <v>86</v>
      </c>
    </row>
    <row r="20" spans="2:13" ht="17.25" customHeight="1" thickBot="1" x14ac:dyDescent="0.3">
      <c r="B20" s="27"/>
      <c r="C20" s="22"/>
      <c r="D20" s="24"/>
      <c r="E20" s="24" t="s">
        <v>87</v>
      </c>
    </row>
    <row r="21" spans="2:13" ht="6.75" customHeight="1" thickBot="1" x14ac:dyDescent="0.3">
      <c r="B21" s="30"/>
      <c r="C21" s="30"/>
      <c r="D21" s="31"/>
      <c r="E21" s="30"/>
      <c r="F21" s="30"/>
      <c r="G21" s="30"/>
      <c r="H21" s="30"/>
      <c r="I21" s="30"/>
      <c r="J21" s="30"/>
      <c r="K21" s="30"/>
      <c r="L21" s="30"/>
      <c r="M21" s="30"/>
    </row>
    <row r="22" spans="2:13" ht="21.75" customHeight="1" x14ac:dyDescent="0.3">
      <c r="B22" s="22"/>
      <c r="C22" s="22"/>
      <c r="D22" s="23" t="s">
        <v>124</v>
      </c>
    </row>
    <row r="23" spans="2:13" ht="5.25" customHeight="1" thickBot="1" x14ac:dyDescent="0.35">
      <c r="B23" s="22"/>
      <c r="C23" s="22"/>
      <c r="D23" s="23"/>
    </row>
    <row r="24" spans="2:13" ht="18.75" customHeight="1" thickBot="1" x14ac:dyDescent="0.35">
      <c r="B24" s="27"/>
      <c r="C24" s="22"/>
      <c r="D24" s="23"/>
      <c r="E24" s="20" t="s">
        <v>144</v>
      </c>
    </row>
    <row r="25" spans="2:13" ht="18.75" customHeight="1" thickBot="1" x14ac:dyDescent="0.35">
      <c r="B25" s="27"/>
      <c r="D25" s="23"/>
      <c r="E25" s="24" t="s">
        <v>88</v>
      </c>
    </row>
    <row r="26" spans="2:13" ht="17.25" customHeight="1" thickBot="1" x14ac:dyDescent="0.35">
      <c r="B26" s="27"/>
      <c r="D26" s="23"/>
      <c r="E26" s="24" t="s">
        <v>89</v>
      </c>
    </row>
    <row r="27" spans="2:13" ht="17.25" customHeight="1" thickBot="1" x14ac:dyDescent="0.35">
      <c r="B27" s="27"/>
      <c r="D27" s="23"/>
      <c r="E27" s="24" t="s">
        <v>90</v>
      </c>
    </row>
    <row r="28" spans="2:13" ht="17.25" customHeight="1" thickBot="1" x14ac:dyDescent="0.35">
      <c r="B28" s="27"/>
      <c r="D28" s="23"/>
      <c r="E28" s="24" t="s">
        <v>91</v>
      </c>
    </row>
    <row r="29" spans="2:13" ht="17.25" customHeight="1" thickBot="1" x14ac:dyDescent="0.35">
      <c r="B29" s="27"/>
      <c r="D29" s="23"/>
      <c r="E29" s="24" t="s">
        <v>92</v>
      </c>
    </row>
    <row r="30" spans="2:13" ht="17.25" customHeight="1" thickBot="1" x14ac:dyDescent="0.35">
      <c r="D30" s="23"/>
      <c r="F30" s="24" t="s">
        <v>93</v>
      </c>
    </row>
    <row r="31" spans="2:13" ht="17.25" customHeight="1" thickBot="1" x14ac:dyDescent="0.35">
      <c r="B31" s="27"/>
      <c r="D31" s="23"/>
      <c r="E31" s="24" t="s">
        <v>94</v>
      </c>
    </row>
    <row r="32" spans="2:13" ht="17.25" customHeight="1" thickBot="1" x14ac:dyDescent="0.35">
      <c r="B32" s="27"/>
      <c r="D32" s="23"/>
      <c r="E32" s="24" t="s">
        <v>143</v>
      </c>
    </row>
    <row r="33" spans="2:13" ht="17.25" customHeight="1" thickBot="1" x14ac:dyDescent="0.35">
      <c r="B33" s="27"/>
      <c r="D33" s="23"/>
      <c r="E33" s="24" t="s">
        <v>95</v>
      </c>
    </row>
    <row r="34" spans="2:13" ht="17.25" customHeight="1" thickBot="1" x14ac:dyDescent="0.35">
      <c r="B34" s="27"/>
      <c r="D34" s="23"/>
      <c r="E34" s="24" t="s">
        <v>96</v>
      </c>
    </row>
    <row r="35" spans="2:13" ht="17.25" customHeight="1" thickBot="1" x14ac:dyDescent="0.35">
      <c r="B35" s="27"/>
      <c r="D35" s="23"/>
      <c r="E35" s="24" t="s">
        <v>97</v>
      </c>
    </row>
    <row r="36" spans="2:13" ht="17.25" customHeight="1" thickBot="1" x14ac:dyDescent="0.35">
      <c r="B36" s="27"/>
      <c r="D36" s="23"/>
      <c r="E36" s="24" t="s">
        <v>98</v>
      </c>
    </row>
    <row r="37" spans="2:13" ht="17.25" customHeight="1" thickBot="1" x14ac:dyDescent="0.35">
      <c r="B37" s="27"/>
      <c r="D37" s="23"/>
      <c r="E37" s="24" t="s">
        <v>99</v>
      </c>
    </row>
    <row r="38" spans="2:13" ht="17.25" customHeight="1" thickBot="1" x14ac:dyDescent="0.3">
      <c r="B38" s="27"/>
      <c r="C38" s="24"/>
      <c r="D38" s="24"/>
      <c r="E38" s="24" t="s">
        <v>100</v>
      </c>
    </row>
    <row r="39" spans="2:13" ht="5.25" customHeight="1" thickBot="1" x14ac:dyDescent="0.3">
      <c r="B39" s="30"/>
      <c r="C39" s="31"/>
      <c r="D39" s="31"/>
      <c r="E39" s="31"/>
      <c r="F39" s="30"/>
      <c r="G39" s="30"/>
      <c r="H39" s="30"/>
      <c r="I39" s="30"/>
      <c r="J39" s="30"/>
      <c r="K39" s="30"/>
      <c r="L39" s="30"/>
      <c r="M39" s="30"/>
    </row>
    <row r="40" spans="2:13" ht="20.25" customHeight="1" x14ac:dyDescent="0.3">
      <c r="D40" s="23" t="s">
        <v>149</v>
      </c>
    </row>
    <row r="41" spans="2:13" ht="9" customHeight="1" thickBot="1" x14ac:dyDescent="0.35">
      <c r="D41" s="23"/>
    </row>
    <row r="42" spans="2:13" ht="19.5" thickBot="1" x14ac:dyDescent="0.35">
      <c r="B42" s="27"/>
      <c r="D42" s="23"/>
      <c r="E42" s="24" t="s">
        <v>101</v>
      </c>
    </row>
    <row r="43" spans="2:13" ht="19.5" thickBot="1" x14ac:dyDescent="0.35">
      <c r="B43" s="27"/>
      <c r="D43" s="23"/>
      <c r="E43" s="24" t="s">
        <v>118</v>
      </c>
    </row>
    <row r="44" spans="2:13" ht="19.5" thickBot="1" x14ac:dyDescent="0.35">
      <c r="B44" s="27"/>
      <c r="D44" s="23"/>
      <c r="E44" s="24" t="s">
        <v>102</v>
      </c>
    </row>
    <row r="45" spans="2:13" ht="19.5" thickBot="1" x14ac:dyDescent="0.35">
      <c r="B45" s="27"/>
      <c r="D45" s="23"/>
      <c r="E45" s="24" t="s">
        <v>103</v>
      </c>
    </row>
    <row r="46" spans="2:13" ht="19.5" thickBot="1" x14ac:dyDescent="0.35">
      <c r="B46" s="27"/>
      <c r="D46" s="23"/>
      <c r="E46" s="25" t="s">
        <v>113</v>
      </c>
    </row>
    <row r="47" spans="2:13" ht="19.5" thickBot="1" x14ac:dyDescent="0.35">
      <c r="B47" s="27"/>
      <c r="D47" s="23"/>
      <c r="E47" s="24" t="s">
        <v>104</v>
      </c>
    </row>
    <row r="48" spans="2:13" ht="19.5" thickBot="1" x14ac:dyDescent="0.35">
      <c r="B48" s="27"/>
      <c r="D48" s="23"/>
      <c r="E48" s="24" t="s">
        <v>106</v>
      </c>
    </row>
    <row r="49" spans="2:13" ht="19.5" thickBot="1" x14ac:dyDescent="0.35">
      <c r="B49" s="27"/>
      <c r="D49" s="23"/>
      <c r="E49" s="24" t="s">
        <v>105</v>
      </c>
    </row>
    <row r="50" spans="2:13" ht="19.5" thickBot="1" x14ac:dyDescent="0.35">
      <c r="B50" s="27"/>
      <c r="D50" s="23"/>
      <c r="E50" s="24" t="s">
        <v>107</v>
      </c>
    </row>
    <row r="51" spans="2:13" ht="19.5" thickBot="1" x14ac:dyDescent="0.35">
      <c r="B51" s="27"/>
      <c r="D51" s="23"/>
      <c r="E51" s="24" t="s">
        <v>119</v>
      </c>
    </row>
    <row r="52" spans="2:13" ht="19.5" thickBot="1" x14ac:dyDescent="0.35">
      <c r="B52" s="27"/>
      <c r="D52" s="23"/>
      <c r="E52" s="24" t="s">
        <v>148</v>
      </c>
    </row>
    <row r="53" spans="2:13" ht="19.5" thickBot="1" x14ac:dyDescent="0.35">
      <c r="B53" s="27"/>
      <c r="D53" s="23"/>
      <c r="E53" s="24" t="s">
        <v>108</v>
      </c>
    </row>
    <row r="54" spans="2:13" ht="6" customHeight="1" thickBot="1" x14ac:dyDescent="0.35">
      <c r="B54" s="30"/>
      <c r="C54" s="30"/>
      <c r="D54" s="32"/>
      <c r="E54" s="31"/>
      <c r="F54" s="30"/>
      <c r="G54" s="30"/>
      <c r="H54" s="30"/>
      <c r="I54" s="30"/>
      <c r="J54" s="30"/>
      <c r="K54" s="30"/>
      <c r="L54" s="30"/>
      <c r="M54" s="30"/>
    </row>
    <row r="55" spans="2:13" ht="21.75" customHeight="1" x14ac:dyDescent="0.3">
      <c r="D55" s="23" t="s">
        <v>150</v>
      </c>
    </row>
    <row r="56" spans="2:13" ht="7.5" customHeight="1" thickBot="1" x14ac:dyDescent="0.3">
      <c r="D56" s="24"/>
    </row>
    <row r="57" spans="2:13" ht="18.75" customHeight="1" thickBot="1" x14ac:dyDescent="0.35">
      <c r="B57" s="27"/>
      <c r="D57" s="23"/>
      <c r="E57" s="24" t="s">
        <v>109</v>
      </c>
    </row>
    <row r="58" spans="2:13" ht="18.75" customHeight="1" thickBot="1" x14ac:dyDescent="0.35">
      <c r="B58" s="27"/>
      <c r="D58" s="23"/>
      <c r="E58" s="24" t="s">
        <v>110</v>
      </c>
    </row>
    <row r="59" spans="2:13" ht="18.75" customHeight="1" thickBot="1" x14ac:dyDescent="0.35">
      <c r="B59" s="27"/>
      <c r="D59" s="23"/>
      <c r="E59" s="24" t="s">
        <v>111</v>
      </c>
    </row>
    <row r="60" spans="2:13" ht="18.75" customHeight="1" thickBot="1" x14ac:dyDescent="0.35">
      <c r="B60" s="27"/>
      <c r="D60" s="23"/>
      <c r="E60" s="24" t="s">
        <v>112</v>
      </c>
    </row>
    <row r="61" spans="2:13" ht="10.5" customHeight="1" thickBot="1" x14ac:dyDescent="0.35">
      <c r="B61" s="23"/>
      <c r="D61" s="23"/>
      <c r="E61" s="24"/>
    </row>
    <row r="62" spans="2:13" ht="15.75" thickBot="1" x14ac:dyDescent="0.3">
      <c r="B62" s="27"/>
      <c r="C62" s="22"/>
      <c r="E62" s="24" t="s">
        <v>114</v>
      </c>
    </row>
    <row r="63" spans="2:13" ht="15.75" thickBot="1" x14ac:dyDescent="0.3">
      <c r="B63" s="27"/>
      <c r="C63" s="22"/>
      <c r="E63" s="24" t="s">
        <v>152</v>
      </c>
    </row>
    <row r="64" spans="2:13" ht="9.75" customHeight="1" thickBot="1" x14ac:dyDescent="0.3">
      <c r="B64" s="30"/>
      <c r="C64" s="30"/>
      <c r="D64" s="30"/>
      <c r="E64" s="31"/>
      <c r="F64" s="30"/>
      <c r="G64" s="30"/>
      <c r="H64" s="30"/>
      <c r="I64" s="30"/>
      <c r="J64" s="30"/>
      <c r="K64" s="30"/>
      <c r="L64" s="30"/>
      <c r="M64" s="30"/>
    </row>
    <row r="65" spans="2:13" ht="23.25" customHeight="1" thickBot="1" x14ac:dyDescent="0.35">
      <c r="D65" s="23" t="s">
        <v>151</v>
      </c>
    </row>
    <row r="66" spans="2:13" ht="18" customHeight="1" thickBot="1" x14ac:dyDescent="0.3">
      <c r="B66" s="27"/>
      <c r="C66" s="22"/>
      <c r="E66" s="24" t="s">
        <v>117</v>
      </c>
    </row>
    <row r="67" spans="2:13" x14ac:dyDescent="0.25">
      <c r="B67" s="22"/>
      <c r="C67" s="22"/>
      <c r="E67" s="24"/>
    </row>
    <row r="68" spans="2:13" x14ac:dyDescent="0.25">
      <c r="E68" s="24"/>
      <c r="G68" s="24" t="s">
        <v>115</v>
      </c>
    </row>
    <row r="69" spans="2:13" ht="15.75" thickBot="1" x14ac:dyDescent="0.3">
      <c r="E69" s="24"/>
    </row>
    <row r="70" spans="2:13" ht="15.75" thickBot="1" x14ac:dyDescent="0.3">
      <c r="B70" s="27"/>
      <c r="E70" s="24" t="s">
        <v>116</v>
      </c>
    </row>
    <row r="71" spans="2:13" ht="15.75" thickBot="1" x14ac:dyDescent="0.3">
      <c r="B71" s="27"/>
      <c r="E71" s="24" t="s">
        <v>120</v>
      </c>
    </row>
    <row r="72" spans="2:13" ht="15.75" thickBot="1" x14ac:dyDescent="0.3">
      <c r="B72" s="27"/>
      <c r="E72" s="24" t="s">
        <v>121</v>
      </c>
      <c r="H72" s="28"/>
    </row>
    <row r="73" spans="2:13" ht="11.25" customHeight="1" thickBot="1" x14ac:dyDescent="0.3">
      <c r="E73" s="24"/>
    </row>
    <row r="74" spans="2:13" ht="15.75" thickBot="1" x14ac:dyDescent="0.3">
      <c r="B74" s="27"/>
      <c r="E74" s="24" t="s">
        <v>159</v>
      </c>
      <c r="H74" s="28"/>
    </row>
    <row r="75" spans="2:13" ht="9.75" customHeight="1" thickBot="1" x14ac:dyDescent="0.3">
      <c r="B75" s="30"/>
      <c r="C75" s="30"/>
      <c r="D75" s="30"/>
      <c r="E75" s="31"/>
      <c r="F75" s="30"/>
      <c r="G75" s="30"/>
      <c r="H75" s="30"/>
      <c r="I75" s="30"/>
      <c r="J75" s="30"/>
      <c r="K75" s="30"/>
      <c r="L75" s="30"/>
      <c r="M75" s="30"/>
    </row>
    <row r="76" spans="2:13" ht="23.25" customHeight="1" x14ac:dyDescent="0.3">
      <c r="D76" s="23" t="s">
        <v>176</v>
      </c>
    </row>
    <row r="77" spans="2:13" ht="17.25" customHeight="1" thickBot="1" x14ac:dyDescent="0.3">
      <c r="E77" s="24"/>
    </row>
    <row r="78" spans="2:13" ht="15.75" thickBot="1" x14ac:dyDescent="0.3">
      <c r="B78" s="27"/>
      <c r="C78" s="22"/>
      <c r="E78" s="24" t="s">
        <v>175</v>
      </c>
    </row>
    <row r="79" spans="2:13" ht="15.75" thickBot="1" x14ac:dyDescent="0.3">
      <c r="B79" s="27"/>
      <c r="C79" s="22"/>
      <c r="E79" s="24" t="s">
        <v>163</v>
      </c>
    </row>
    <row r="80" spans="2:13" ht="15" customHeight="1" x14ac:dyDescent="0.25">
      <c r="E80" s="24"/>
    </row>
    <row r="81" spans="2:15" ht="15" customHeight="1" x14ac:dyDescent="0.25">
      <c r="E81" s="24" t="s">
        <v>184</v>
      </c>
    </row>
    <row r="82" spans="2:15" ht="15" customHeight="1" x14ac:dyDescent="0.25">
      <c r="E82" s="24"/>
    </row>
    <row r="83" spans="2:15" x14ac:dyDescent="0.25">
      <c r="D83" s="24"/>
      <c r="E83" s="24" t="s">
        <v>181</v>
      </c>
    </row>
    <row r="84" spans="2:15" ht="15" customHeight="1" x14ac:dyDescent="0.25">
      <c r="E84" s="24" t="s">
        <v>182</v>
      </c>
    </row>
    <row r="85" spans="2:15" ht="15" customHeight="1" x14ac:dyDescent="0.25">
      <c r="E85" s="24" t="s">
        <v>183</v>
      </c>
    </row>
    <row r="86" spans="2:15" ht="15" customHeight="1" x14ac:dyDescent="0.25">
      <c r="E86" s="24"/>
    </row>
    <row r="87" spans="2:15" ht="9.75" customHeight="1" thickBot="1" x14ac:dyDescent="0.3">
      <c r="E87" s="24"/>
    </row>
    <row r="88" spans="2:15" ht="15.75" thickBot="1" x14ac:dyDescent="0.3">
      <c r="B88" s="27"/>
      <c r="C88" s="22"/>
      <c r="E88" s="24" t="s">
        <v>160</v>
      </c>
    </row>
    <row r="89" spans="2:15" ht="15.75" thickBot="1" x14ac:dyDescent="0.3">
      <c r="B89" s="27"/>
      <c r="D89" s="24"/>
      <c r="E89" s="20" t="s">
        <v>161</v>
      </c>
    </row>
    <row r="90" spans="2:15" ht="15.75" thickBot="1" x14ac:dyDescent="0.3">
      <c r="B90" s="27"/>
      <c r="E90" s="24" t="s">
        <v>162</v>
      </c>
    </row>
    <row r="91" spans="2:15" ht="15.75" thickBot="1" x14ac:dyDescent="0.3">
      <c r="B91" s="27"/>
      <c r="E91" s="24" t="s">
        <v>122</v>
      </c>
    </row>
    <row r="93" spans="2:15" ht="9" customHeight="1" x14ac:dyDescent="0.25">
      <c r="E93" s="26"/>
    </row>
    <row r="94" spans="2:15" ht="9" customHeight="1" x14ac:dyDescent="0.25"/>
    <row r="95" spans="2:15" ht="9" customHeight="1" x14ac:dyDescent="0.25"/>
    <row r="96" spans="2:15" ht="3" customHeight="1" x14ac:dyDescent="0.25">
      <c r="B96" s="22"/>
      <c r="C96" s="22"/>
      <c r="D96" s="22"/>
      <c r="E96" s="22"/>
      <c r="F96" s="22"/>
      <c r="G96" s="22"/>
      <c r="H96" s="22"/>
      <c r="I96" s="22"/>
      <c r="J96" s="22"/>
      <c r="K96" s="22"/>
      <c r="L96" s="22"/>
      <c r="M96" s="22"/>
      <c r="N96" s="22"/>
      <c r="O96" s="22"/>
    </row>
    <row r="97" spans="2:15" ht="3" customHeight="1" thickBot="1" x14ac:dyDescent="0.3">
      <c r="B97" s="30"/>
      <c r="C97" s="30"/>
      <c r="D97" s="30"/>
      <c r="E97" s="30"/>
      <c r="F97" s="30"/>
      <c r="G97" s="30"/>
      <c r="H97" s="30"/>
      <c r="I97" s="30"/>
      <c r="J97" s="30"/>
      <c r="K97" s="30"/>
      <c r="L97" s="30"/>
      <c r="M97" s="30"/>
      <c r="N97" s="30"/>
      <c r="O97" s="30"/>
    </row>
    <row r="98" spans="2:15" ht="9" customHeight="1" x14ac:dyDescent="0.25"/>
    <row r="99" spans="2:15" ht="15.75" customHeight="1" x14ac:dyDescent="0.3">
      <c r="D99" s="23" t="s">
        <v>177</v>
      </c>
    </row>
    <row r="100" spans="2:15" ht="9" customHeight="1" x14ac:dyDescent="0.25"/>
    <row r="101" spans="2:15" ht="15" customHeight="1" x14ac:dyDescent="0.25">
      <c r="E101" s="28" t="s">
        <v>192</v>
      </c>
    </row>
    <row r="102" spans="2:15" ht="15" customHeight="1" thickBot="1" x14ac:dyDescent="0.3">
      <c r="E102" s="28" t="s">
        <v>185</v>
      </c>
    </row>
    <row r="103" spans="2:15" ht="15" customHeight="1" thickBot="1" x14ac:dyDescent="0.3">
      <c r="B103" s="27"/>
      <c r="E103" s="24" t="s">
        <v>193</v>
      </c>
    </row>
    <row r="104" spans="2:15" ht="16.5" customHeight="1" thickBot="1" x14ac:dyDescent="0.3">
      <c r="B104" s="27"/>
      <c r="E104" s="24" t="s">
        <v>188</v>
      </c>
    </row>
    <row r="105" spans="2:15" ht="16.5" customHeight="1" thickBot="1" x14ac:dyDescent="0.3">
      <c r="B105" s="27"/>
      <c r="E105" s="24" t="s">
        <v>189</v>
      </c>
    </row>
    <row r="106" spans="2:15" ht="15" customHeight="1" thickBot="1" x14ac:dyDescent="0.3">
      <c r="B106" s="27"/>
      <c r="E106" s="24" t="s">
        <v>186</v>
      </c>
    </row>
    <row r="107" spans="2:15" ht="15" customHeight="1" thickBot="1" x14ac:dyDescent="0.3">
      <c r="B107" s="27"/>
      <c r="E107" s="24" t="s">
        <v>190</v>
      </c>
    </row>
    <row r="108" spans="2:15" ht="15" customHeight="1" thickBot="1" x14ac:dyDescent="0.3">
      <c r="B108" s="27"/>
      <c r="E108" s="24" t="s">
        <v>187</v>
      </c>
    </row>
    <row r="109" spans="2:15" ht="15" customHeight="1" thickBot="1" x14ac:dyDescent="0.3">
      <c r="E109" s="24"/>
    </row>
    <row r="110" spans="2:15" ht="15" customHeight="1" thickBot="1" x14ac:dyDescent="0.3">
      <c r="B110" s="27"/>
      <c r="E110" s="24" t="s">
        <v>191</v>
      </c>
    </row>
    <row r="111" spans="2:15" ht="9" customHeight="1" thickBot="1" x14ac:dyDescent="0.3">
      <c r="B111" s="30"/>
      <c r="C111" s="30"/>
      <c r="D111" s="30"/>
      <c r="E111" s="31"/>
      <c r="F111" s="30"/>
      <c r="G111" s="30"/>
      <c r="H111" s="30"/>
      <c r="I111" s="30"/>
      <c r="J111" s="30"/>
      <c r="K111" s="30"/>
      <c r="L111" s="30"/>
      <c r="M111" s="30"/>
    </row>
    <row r="112" spans="2:15" ht="24" customHeight="1" x14ac:dyDescent="0.3">
      <c r="B112" s="33"/>
      <c r="C112" s="34"/>
      <c r="D112" s="35" t="s">
        <v>123</v>
      </c>
      <c r="E112" s="33"/>
      <c r="F112" s="33"/>
      <c r="G112" s="33"/>
      <c r="H112" s="33"/>
      <c r="I112" s="33"/>
      <c r="J112" s="33"/>
      <c r="K112" s="33"/>
      <c r="L112" s="33"/>
      <c r="M112" s="33"/>
    </row>
    <row r="113" spans="2:13" x14ac:dyDescent="0.25">
      <c r="B113" s="34"/>
      <c r="C113" s="34"/>
      <c r="D113" s="33"/>
      <c r="E113" s="33"/>
      <c r="F113" s="33"/>
      <c r="G113" s="33"/>
      <c r="H113" s="33"/>
      <c r="I113" s="33"/>
      <c r="J113" s="33"/>
      <c r="K113" s="33"/>
      <c r="L113" s="33"/>
      <c r="M113" s="33"/>
    </row>
    <row r="114" spans="2:13" ht="19.5" x14ac:dyDescent="0.35">
      <c r="B114" s="33"/>
      <c r="C114" s="33"/>
      <c r="D114" s="36" t="s">
        <v>68</v>
      </c>
      <c r="E114" s="33"/>
      <c r="F114" s="33"/>
      <c r="G114" s="33"/>
      <c r="H114" s="33"/>
      <c r="I114" s="33"/>
      <c r="J114" s="33"/>
      <c r="K114" s="33"/>
      <c r="L114" s="33"/>
      <c r="M114" s="33"/>
    </row>
    <row r="115" spans="2:13" x14ac:dyDescent="0.25">
      <c r="B115" s="33"/>
      <c r="C115" s="33"/>
      <c r="D115" s="33"/>
      <c r="E115" s="33"/>
      <c r="F115" s="33"/>
      <c r="G115" s="33"/>
      <c r="H115" s="33"/>
      <c r="I115" s="33"/>
      <c r="J115" s="33"/>
      <c r="K115" s="33"/>
      <c r="L115" s="33"/>
      <c r="M115" s="33"/>
    </row>
    <row r="116" spans="2:13" ht="15.75" x14ac:dyDescent="0.25">
      <c r="B116" s="33"/>
      <c r="C116" s="33"/>
      <c r="D116" s="37" t="s">
        <v>70</v>
      </c>
      <c r="E116" s="37"/>
      <c r="F116" s="37"/>
      <c r="G116" s="33"/>
      <c r="H116" s="33"/>
      <c r="I116" s="33"/>
      <c r="J116" s="33"/>
      <c r="K116" s="33"/>
      <c r="L116" s="33"/>
      <c r="M116" s="33"/>
    </row>
    <row r="117" spans="2:13" ht="15.75" x14ac:dyDescent="0.25">
      <c r="B117" s="33"/>
      <c r="C117" s="33"/>
      <c r="D117" s="37" t="s">
        <v>69</v>
      </c>
      <c r="E117" s="37"/>
      <c r="F117" s="37"/>
      <c r="G117" s="33"/>
      <c r="H117" s="33"/>
      <c r="I117" s="33"/>
      <c r="J117" s="33"/>
      <c r="K117" s="33"/>
      <c r="L117" s="33"/>
      <c r="M117" s="33"/>
    </row>
    <row r="118" spans="2:13" ht="6.75" customHeight="1" thickBot="1" x14ac:dyDescent="0.3">
      <c r="B118" s="38"/>
      <c r="C118" s="38"/>
      <c r="D118" s="38"/>
      <c r="E118" s="38"/>
      <c r="F118" s="38"/>
      <c r="G118" s="38"/>
      <c r="H118" s="38"/>
      <c r="I118" s="38"/>
      <c r="J118" s="38"/>
      <c r="K118" s="38"/>
      <c r="L118" s="38"/>
      <c r="M118" s="38"/>
    </row>
  </sheetData>
  <mergeCells count="1">
    <mergeCell ref="D2:M2"/>
  </mergeCells>
  <pageMargins left="0.7" right="0.7" top="0.75" bottom="0.75" header="0.3" footer="0.3"/>
  <pageSetup scale="90" fitToHeight="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B1:R87"/>
  <sheetViews>
    <sheetView showGridLines="0" zoomScale="85" zoomScaleNormal="85" workbookViewId="0"/>
  </sheetViews>
  <sheetFormatPr defaultColWidth="9.140625" defaultRowHeight="26.25" x14ac:dyDescent="0.4"/>
  <cols>
    <col min="1" max="1" width="3.140625" style="1" customWidth="1"/>
    <col min="2" max="2" width="4.140625" style="1" customWidth="1"/>
    <col min="3" max="3" width="6.42578125" style="1" customWidth="1"/>
    <col min="4" max="4" width="76.85546875" style="1" customWidth="1"/>
    <col min="5" max="5" width="40.42578125" style="1" customWidth="1"/>
    <col min="6" max="16384" width="9.140625" style="1"/>
  </cols>
  <sheetData>
    <row r="1" spans="2:18" ht="16.5" customHeight="1" x14ac:dyDescent="0.4"/>
    <row r="2" spans="2:18" ht="27.75" x14ac:dyDescent="0.4">
      <c r="B2" s="4" t="s">
        <v>1</v>
      </c>
    </row>
    <row r="3" spans="2:18" ht="19.5" customHeight="1" x14ac:dyDescent="0.4"/>
    <row r="4" spans="2:18" ht="54.75" customHeight="1" x14ac:dyDescent="0.4">
      <c r="C4" s="114" t="s">
        <v>0</v>
      </c>
      <c r="D4" s="114"/>
      <c r="R4" s="9"/>
    </row>
    <row r="5" spans="2:18" ht="55.5" customHeight="1" x14ac:dyDescent="0.4">
      <c r="C5" s="11" t="s">
        <v>3</v>
      </c>
      <c r="D5" s="12" t="s">
        <v>2</v>
      </c>
      <c r="E5" s="10"/>
    </row>
    <row r="6" spans="2:18" ht="55.5" customHeight="1" x14ac:dyDescent="0.4">
      <c r="C6" s="11" t="s">
        <v>3</v>
      </c>
      <c r="D6" s="12" t="s">
        <v>4</v>
      </c>
      <c r="E6" s="10"/>
    </row>
    <row r="7" spans="2:18" ht="55.5" customHeight="1" x14ac:dyDescent="0.4">
      <c r="C7" s="11" t="s">
        <v>3</v>
      </c>
      <c r="D7" s="12" t="s">
        <v>5</v>
      </c>
      <c r="E7" s="10"/>
    </row>
    <row r="8" spans="2:18" ht="90" customHeight="1" x14ac:dyDescent="0.4">
      <c r="C8" s="11" t="s">
        <v>3</v>
      </c>
      <c r="D8" s="12" t="s">
        <v>45</v>
      </c>
      <c r="E8" s="10"/>
    </row>
    <row r="10" spans="2:18" x14ac:dyDescent="0.4">
      <c r="C10" s="2" t="s">
        <v>6</v>
      </c>
    </row>
    <row r="11" spans="2:18" ht="56.25" customHeight="1" x14ac:dyDescent="0.4">
      <c r="C11" s="11" t="s">
        <v>3</v>
      </c>
      <c r="D11" s="13" t="s">
        <v>18</v>
      </c>
    </row>
    <row r="12" spans="2:18" ht="166.5" customHeight="1" x14ac:dyDescent="0.4">
      <c r="C12" s="11" t="s">
        <v>3</v>
      </c>
      <c r="D12" s="13" t="s">
        <v>49</v>
      </c>
      <c r="O12"/>
    </row>
    <row r="13" spans="2:18" ht="98.25" customHeight="1" x14ac:dyDescent="0.4">
      <c r="C13" s="11" t="s">
        <v>3</v>
      </c>
      <c r="D13" s="13" t="s">
        <v>47</v>
      </c>
      <c r="O13"/>
    </row>
    <row r="14" spans="2:18" ht="30.75" customHeight="1" x14ac:dyDescent="0.4">
      <c r="C14" s="11" t="s">
        <v>3</v>
      </c>
      <c r="D14" s="13" t="s">
        <v>7</v>
      </c>
    </row>
    <row r="15" spans="2:18" ht="30.75" customHeight="1" x14ac:dyDescent="0.4">
      <c r="C15" s="11"/>
      <c r="D15" s="19" t="s">
        <v>137</v>
      </c>
    </row>
    <row r="16" spans="2:18" ht="30.75" customHeight="1" x14ac:dyDescent="0.4">
      <c r="C16" s="11"/>
      <c r="D16" s="19" t="s">
        <v>136</v>
      </c>
    </row>
    <row r="17" spans="3:11" ht="62.25" customHeight="1" x14ac:dyDescent="0.4">
      <c r="C17" s="11" t="s">
        <v>3</v>
      </c>
      <c r="D17" s="14" t="str">
        <f>HYPERLINK("http://www.bricklin.com/history/vcexecutable.htm","You can download and run the original program, all 27.5k of it, by clicking on this cell.")</f>
        <v>You can download and run the original program, all 27.5k of it, by clicking on this cell.</v>
      </c>
      <c r="K17" s="6"/>
    </row>
    <row r="18" spans="3:11" ht="122.25" customHeight="1" x14ac:dyDescent="0.4">
      <c r="C18" s="11"/>
      <c r="D18" s="19" t="s">
        <v>138</v>
      </c>
      <c r="E18" s="111" t="s">
        <v>140</v>
      </c>
      <c r="F18" s="111"/>
      <c r="G18" s="111"/>
      <c r="H18" s="111"/>
      <c r="K18" s="6"/>
    </row>
    <row r="19" spans="3:11" ht="36" customHeight="1" x14ac:dyDescent="0.4">
      <c r="C19" s="11"/>
      <c r="D19" s="40" t="s">
        <v>139</v>
      </c>
      <c r="E19" s="39"/>
      <c r="K19" s="6"/>
    </row>
    <row r="20" spans="3:11" ht="45.75" customHeight="1" x14ac:dyDescent="0.4">
      <c r="C20" s="11"/>
      <c r="D20" s="40" t="s">
        <v>71</v>
      </c>
      <c r="K20" s="6"/>
    </row>
    <row r="21" spans="3:11" ht="105" x14ac:dyDescent="0.4">
      <c r="C21" s="11" t="s">
        <v>3</v>
      </c>
      <c r="D21" s="13" t="s">
        <v>46</v>
      </c>
    </row>
    <row r="23" spans="3:11" x14ac:dyDescent="0.4">
      <c r="C23" s="2" t="s">
        <v>141</v>
      </c>
    </row>
    <row r="24" spans="3:11" ht="52.5" customHeight="1" x14ac:dyDescent="0.4">
      <c r="C24" s="11" t="s">
        <v>3</v>
      </c>
      <c r="D24" s="13" t="s">
        <v>48</v>
      </c>
    </row>
    <row r="25" spans="3:11" ht="52.5" customHeight="1" x14ac:dyDescent="0.4">
      <c r="C25" s="11" t="s">
        <v>3</v>
      </c>
      <c r="D25" s="13" t="s">
        <v>10</v>
      </c>
    </row>
    <row r="26" spans="3:11" ht="52.5" customHeight="1" x14ac:dyDescent="0.4">
      <c r="C26" s="11" t="s">
        <v>3</v>
      </c>
      <c r="D26" s="13" t="s">
        <v>51</v>
      </c>
    </row>
    <row r="27" spans="3:11" ht="52.5" customHeight="1" x14ac:dyDescent="0.4">
      <c r="C27" s="11" t="s">
        <v>3</v>
      </c>
      <c r="D27" s="13" t="s">
        <v>50</v>
      </c>
    </row>
    <row r="28" spans="3:11" ht="52.5" customHeight="1" x14ac:dyDescent="0.4">
      <c r="C28" s="11" t="s">
        <v>3</v>
      </c>
      <c r="D28" s="13" t="s">
        <v>8</v>
      </c>
      <c r="F28"/>
    </row>
    <row r="29" spans="3:11" ht="61.5" customHeight="1" x14ac:dyDescent="0.4">
      <c r="C29" s="11" t="s">
        <v>3</v>
      </c>
      <c r="D29" s="13" t="s">
        <v>125</v>
      </c>
      <c r="F29"/>
    </row>
    <row r="30" spans="3:11" x14ac:dyDescent="0.4">
      <c r="C30" s="3"/>
      <c r="F30"/>
    </row>
    <row r="31" spans="3:11" x14ac:dyDescent="0.4">
      <c r="C31" s="2" t="s">
        <v>9</v>
      </c>
      <c r="F31"/>
    </row>
    <row r="32" spans="3:11" x14ac:dyDescent="0.4">
      <c r="C32" s="3" t="s">
        <v>3</v>
      </c>
      <c r="D32" s="1" t="s">
        <v>11</v>
      </c>
      <c r="F32"/>
    </row>
    <row r="33" spans="3:12" x14ac:dyDescent="0.4">
      <c r="C33" s="3" t="s">
        <v>3</v>
      </c>
      <c r="D33" s="1" t="s">
        <v>44</v>
      </c>
      <c r="F33"/>
    </row>
    <row r="34" spans="3:12" x14ac:dyDescent="0.4">
      <c r="C34" s="3" t="s">
        <v>3</v>
      </c>
      <c r="D34" s="1" t="s">
        <v>12</v>
      </c>
      <c r="F34"/>
    </row>
    <row r="35" spans="3:12" x14ac:dyDescent="0.4">
      <c r="F35"/>
    </row>
    <row r="36" spans="3:12" ht="31.5" customHeight="1" x14ac:dyDescent="0.4">
      <c r="C36" s="15" t="s">
        <v>13</v>
      </c>
      <c r="F36"/>
    </row>
    <row r="37" spans="3:12" ht="61.5" customHeight="1" x14ac:dyDescent="0.4">
      <c r="C37" s="11" t="s">
        <v>3</v>
      </c>
      <c r="D37" s="113" t="s">
        <v>52</v>
      </c>
      <c r="E37" s="113"/>
      <c r="F37"/>
    </row>
    <row r="38" spans="3:12" ht="62.25" customHeight="1" x14ac:dyDescent="0.4">
      <c r="C38" s="11" t="s">
        <v>3</v>
      </c>
      <c r="D38" s="113" t="s">
        <v>53</v>
      </c>
      <c r="E38" s="113"/>
      <c r="F38"/>
    </row>
    <row r="39" spans="3:12" ht="59.25" customHeight="1" x14ac:dyDescent="0.4">
      <c r="C39" s="11" t="s">
        <v>3</v>
      </c>
      <c r="D39" s="113" t="s">
        <v>54</v>
      </c>
      <c r="E39" s="113"/>
      <c r="F39"/>
    </row>
    <row r="40" spans="3:12" ht="32.25" customHeight="1" x14ac:dyDescent="0.4">
      <c r="C40" s="11" t="s">
        <v>3</v>
      </c>
      <c r="D40" s="115" t="s">
        <v>14</v>
      </c>
      <c r="E40" s="115"/>
    </row>
    <row r="41" spans="3:12" ht="62.25" customHeight="1" x14ac:dyDescent="0.4">
      <c r="C41" s="11" t="s">
        <v>3</v>
      </c>
      <c r="D41" s="113" t="s">
        <v>55</v>
      </c>
      <c r="E41" s="113"/>
    </row>
    <row r="42" spans="3:12" ht="44.25" customHeight="1" x14ac:dyDescent="0.4">
      <c r="C42" s="18" t="s">
        <v>15</v>
      </c>
    </row>
    <row r="43" spans="3:12" ht="42" customHeight="1" x14ac:dyDescent="0.45">
      <c r="C43" s="3" t="s">
        <v>3</v>
      </c>
      <c r="D43" s="16" t="str">
        <f>HYPERLINK("http://doc.google.com","Google Docs")</f>
        <v>Google Docs</v>
      </c>
      <c r="G43" s="112"/>
      <c r="H43" s="112"/>
      <c r="I43" s="112"/>
      <c r="J43" s="112"/>
      <c r="K43" s="112"/>
      <c r="L43" s="112"/>
    </row>
    <row r="44" spans="3:12" x14ac:dyDescent="0.4">
      <c r="D44" s="17" t="s">
        <v>57</v>
      </c>
    </row>
    <row r="45" spans="3:12" x14ac:dyDescent="0.4">
      <c r="D45" s="17" t="s">
        <v>17</v>
      </c>
    </row>
    <row r="46" spans="3:12" x14ac:dyDescent="0.4">
      <c r="D46" s="17" t="s">
        <v>16</v>
      </c>
    </row>
    <row r="47" spans="3:12" x14ac:dyDescent="0.4">
      <c r="D47" s="17" t="s">
        <v>56</v>
      </c>
    </row>
    <row r="48" spans="3:12" x14ac:dyDescent="0.4">
      <c r="D48" s="17" t="s">
        <v>126</v>
      </c>
    </row>
    <row r="49" spans="3:16" ht="41.25" customHeight="1" x14ac:dyDescent="0.45">
      <c r="C49" s="3" t="s">
        <v>3</v>
      </c>
      <c r="D49" s="16" t="str">
        <f>HYPERLINK("http://www.zoho.com","Zoho Sheet")</f>
        <v>Zoho Sheet</v>
      </c>
      <c r="F49" s="5"/>
      <c r="M49" s="110"/>
      <c r="N49" s="110"/>
      <c r="O49" s="110"/>
      <c r="P49" s="110"/>
    </row>
    <row r="50" spans="3:16" x14ac:dyDescent="0.4">
      <c r="C50" s="3"/>
      <c r="D50" s="17" t="s">
        <v>61</v>
      </c>
      <c r="F50" s="5"/>
      <c r="M50" s="8"/>
      <c r="N50" s="8"/>
      <c r="O50" s="8"/>
      <c r="P50" s="8"/>
    </row>
    <row r="51" spans="3:16" x14ac:dyDescent="0.4">
      <c r="C51" s="3"/>
      <c r="D51" s="17" t="s">
        <v>58</v>
      </c>
      <c r="F51" s="5"/>
      <c r="M51" s="8"/>
      <c r="N51" s="8"/>
      <c r="O51" s="8"/>
      <c r="P51" s="8"/>
    </row>
    <row r="52" spans="3:16" x14ac:dyDescent="0.4">
      <c r="C52" s="3"/>
      <c r="D52" s="17" t="s">
        <v>59</v>
      </c>
    </row>
    <row r="53" spans="3:16" x14ac:dyDescent="0.4">
      <c r="D53" s="17" t="s">
        <v>60</v>
      </c>
    </row>
    <row r="54" spans="3:16" ht="36.75" customHeight="1" x14ac:dyDescent="0.45">
      <c r="C54" s="3" t="s">
        <v>3</v>
      </c>
      <c r="D54" s="16" t="s">
        <v>73</v>
      </c>
      <c r="H54" s="110"/>
      <c r="I54" s="110"/>
      <c r="J54" s="110"/>
      <c r="K54" s="110"/>
      <c r="L54" s="110"/>
    </row>
    <row r="55" spans="3:16" x14ac:dyDescent="0.4">
      <c r="D55" s="17" t="s">
        <v>62</v>
      </c>
    </row>
    <row r="56" spans="3:16" x14ac:dyDescent="0.4">
      <c r="D56" s="17" t="s">
        <v>127</v>
      </c>
    </row>
    <row r="57" spans="3:16" x14ac:dyDescent="0.4">
      <c r="D57" s="17" t="s">
        <v>63</v>
      </c>
    </row>
    <row r="58" spans="3:16" x14ac:dyDescent="0.4">
      <c r="D58" s="17" t="s">
        <v>64</v>
      </c>
    </row>
    <row r="59" spans="3:16" ht="36.75" customHeight="1" x14ac:dyDescent="0.45">
      <c r="C59" s="3" t="s">
        <v>3</v>
      </c>
      <c r="D59" s="16" t="s">
        <v>129</v>
      </c>
      <c r="H59" s="110"/>
      <c r="I59" s="110"/>
      <c r="J59" s="110"/>
      <c r="K59" s="110"/>
      <c r="L59" s="110"/>
    </row>
    <row r="60" spans="3:16" x14ac:dyDescent="0.4">
      <c r="D60" s="17" t="s">
        <v>135</v>
      </c>
    </row>
    <row r="61" spans="3:16" x14ac:dyDescent="0.4">
      <c r="D61" s="17" t="s">
        <v>130</v>
      </c>
    </row>
    <row r="62" spans="3:16" x14ac:dyDescent="0.4">
      <c r="D62" s="17" t="s">
        <v>131</v>
      </c>
    </row>
    <row r="63" spans="3:16" x14ac:dyDescent="0.4">
      <c r="D63" s="17" t="s">
        <v>132</v>
      </c>
    </row>
    <row r="64" spans="3:16" x14ac:dyDescent="0.4">
      <c r="D64" s="17" t="s">
        <v>133</v>
      </c>
    </row>
    <row r="65" spans="3:4" x14ac:dyDescent="0.4">
      <c r="D65" s="17" t="s">
        <v>134</v>
      </c>
    </row>
    <row r="66" spans="3:4" ht="44.25" customHeight="1" x14ac:dyDescent="0.45">
      <c r="C66" s="3" t="s">
        <v>3</v>
      </c>
      <c r="D66" s="16" t="str">
        <f>HYPERLINK("http://www.kingsoftstore.com/kingsoft-office-freeware.html","Kingsoft Free Office 2012")</f>
        <v>Kingsoft Free Office 2012</v>
      </c>
    </row>
    <row r="67" spans="3:4" x14ac:dyDescent="0.4">
      <c r="D67" s="17" t="s">
        <v>65</v>
      </c>
    </row>
    <row r="68" spans="3:4" x14ac:dyDescent="0.4">
      <c r="D68" s="17" t="s">
        <v>66</v>
      </c>
    </row>
    <row r="69" spans="3:4" x14ac:dyDescent="0.4">
      <c r="D69" s="17" t="s">
        <v>67</v>
      </c>
    </row>
    <row r="70" spans="3:4" x14ac:dyDescent="0.4">
      <c r="D70" s="17" t="s">
        <v>128</v>
      </c>
    </row>
    <row r="71" spans="3:4" x14ac:dyDescent="0.4">
      <c r="D71" s="17" t="s">
        <v>72</v>
      </c>
    </row>
    <row r="87" spans="8:8" x14ac:dyDescent="0.4">
      <c r="H87" s="29"/>
    </row>
  </sheetData>
  <mergeCells count="11">
    <mergeCell ref="C4:D4"/>
    <mergeCell ref="D37:E37"/>
    <mergeCell ref="D38:E38"/>
    <mergeCell ref="D39:E39"/>
    <mergeCell ref="D40:E40"/>
    <mergeCell ref="H59:L59"/>
    <mergeCell ref="E18:H18"/>
    <mergeCell ref="H54:L54"/>
    <mergeCell ref="G43:L43"/>
    <mergeCell ref="M49:P49"/>
    <mergeCell ref="D41:E41"/>
  </mergeCells>
  <hyperlinks>
    <hyperlink ref="D20" r:id="rId1"/>
    <hyperlink ref="D54" r:id="rId2"/>
    <hyperlink ref="D59" r:id="rId3"/>
    <hyperlink ref="D19" r:id="rId4"/>
    <hyperlink ref="E18:H18" r:id="rId5" display="Check out the specs!"/>
  </hyperlinks>
  <pageMargins left="0.7" right="0.7" top="0.75" bottom="0.75" header="0.3" footer="0.3"/>
  <pageSetup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1:M90"/>
  <sheetViews>
    <sheetView zoomScale="130" zoomScaleNormal="130" workbookViewId="0">
      <selection activeCell="D10" sqref="D10"/>
    </sheetView>
  </sheetViews>
  <sheetFormatPr defaultRowHeight="15" x14ac:dyDescent="0.25"/>
  <cols>
    <col min="1" max="1" width="4.42578125" style="41" customWidth="1"/>
    <col min="2" max="2" width="19.42578125" style="41" customWidth="1"/>
    <col min="3" max="3" width="10.42578125" style="41" customWidth="1"/>
    <col min="4" max="4" width="13" style="41" customWidth="1"/>
    <col min="5" max="11" width="10" style="41" customWidth="1"/>
    <col min="12" max="12" width="9.140625" style="41"/>
    <col min="13" max="13" width="10" style="41" bestFit="1" customWidth="1"/>
    <col min="14" max="16384" width="9.140625" style="41"/>
  </cols>
  <sheetData>
    <row r="1" spans="2:13" ht="9.75" customHeight="1" x14ac:dyDescent="0.25"/>
    <row r="2" spans="2:13" ht="9.75" customHeight="1" thickBot="1" x14ac:dyDescent="0.3"/>
    <row r="3" spans="2:13" s="43" customFormat="1" ht="27.75" customHeight="1" x14ac:dyDescent="0.25">
      <c r="B3" s="116" t="s">
        <v>153</v>
      </c>
      <c r="C3" s="117"/>
      <c r="D3" s="117"/>
      <c r="E3" s="117"/>
      <c r="F3" s="117"/>
      <c r="G3" s="117"/>
      <c r="H3" s="117"/>
      <c r="I3" s="117"/>
      <c r="J3" s="117"/>
      <c r="K3" s="118"/>
    </row>
    <row r="4" spans="2:13" s="43" customFormat="1" ht="21.75" customHeight="1" x14ac:dyDescent="0.25">
      <c r="B4" s="119" t="s">
        <v>154</v>
      </c>
      <c r="C4" s="120"/>
      <c r="D4" s="120"/>
      <c r="E4" s="120"/>
      <c r="F4" s="120"/>
      <c r="G4" s="120"/>
      <c r="H4" s="120"/>
      <c r="I4" s="120"/>
      <c r="J4" s="120"/>
      <c r="K4" s="121"/>
    </row>
    <row r="5" spans="2:13" s="43" customFormat="1" ht="16.5" customHeight="1" thickBot="1" x14ac:dyDescent="0.3">
      <c r="B5" s="119" t="s">
        <v>155</v>
      </c>
      <c r="C5" s="120"/>
      <c r="D5" s="120"/>
      <c r="E5" s="120"/>
      <c r="F5" s="120"/>
      <c r="G5" s="120"/>
      <c r="H5" s="120"/>
      <c r="I5" s="120"/>
      <c r="J5" s="120"/>
      <c r="K5" s="121"/>
    </row>
    <row r="6" spans="2:13" ht="6" customHeight="1" x14ac:dyDescent="0.25">
      <c r="B6" s="51"/>
      <c r="C6" s="52"/>
      <c r="D6" s="52"/>
      <c r="E6" s="52"/>
      <c r="F6" s="52"/>
      <c r="G6" s="52"/>
      <c r="H6" s="52"/>
      <c r="I6" s="52"/>
      <c r="J6" s="52"/>
      <c r="K6" s="53"/>
    </row>
    <row r="7" spans="2:13" x14ac:dyDescent="0.25">
      <c r="B7" s="54"/>
      <c r="C7" s="45"/>
      <c r="D7" s="47">
        <v>2012</v>
      </c>
      <c r="E7" s="47">
        <v>2011</v>
      </c>
      <c r="F7" s="47">
        <v>2010</v>
      </c>
      <c r="G7" s="47">
        <v>2009</v>
      </c>
      <c r="H7" s="47">
        <v>2008</v>
      </c>
      <c r="I7" s="47">
        <v>2007</v>
      </c>
      <c r="J7" s="47">
        <v>2006</v>
      </c>
      <c r="K7" s="55">
        <v>2005</v>
      </c>
    </row>
    <row r="8" spans="2:13" ht="17.25" customHeight="1" x14ac:dyDescent="0.25">
      <c r="B8" s="56" t="s">
        <v>145</v>
      </c>
      <c r="C8" s="67"/>
      <c r="D8" s="45">
        <v>73723</v>
      </c>
      <c r="E8" s="45">
        <v>69943</v>
      </c>
      <c r="F8" s="46">
        <v>62482</v>
      </c>
      <c r="G8" s="45">
        <v>58437</v>
      </c>
      <c r="H8" s="45">
        <v>60420</v>
      </c>
      <c r="I8" s="45">
        <v>51222</v>
      </c>
      <c r="J8" s="45">
        <v>44282</v>
      </c>
      <c r="K8" s="57">
        <v>39788</v>
      </c>
    </row>
    <row r="9" spans="2:13" x14ac:dyDescent="0.25">
      <c r="B9" s="56" t="s">
        <v>146</v>
      </c>
      <c r="C9" s="67"/>
      <c r="D9" s="65">
        <v>16978</v>
      </c>
      <c r="E9" s="65">
        <v>23150</v>
      </c>
      <c r="F9" s="65">
        <v>18760</v>
      </c>
      <c r="G9" s="65">
        <v>14569</v>
      </c>
      <c r="H9" s="65">
        <v>17681</v>
      </c>
      <c r="I9" s="65">
        <v>14065</v>
      </c>
      <c r="J9" s="65">
        <v>12599</v>
      </c>
      <c r="K9" s="66">
        <v>12254</v>
      </c>
    </row>
    <row r="10" spans="2:13" x14ac:dyDescent="0.25">
      <c r="B10" s="56" t="s">
        <v>147</v>
      </c>
      <c r="C10" s="67"/>
      <c r="D10" s="49">
        <f t="shared" ref="D10:K10" si="0">Net_Income/Revenue</f>
        <v>0.23029448069123612</v>
      </c>
      <c r="E10" s="49">
        <f t="shared" si="0"/>
        <v>0.3309838010951775</v>
      </c>
      <c r="F10" s="49">
        <f t="shared" si="0"/>
        <v>0.30024647098364327</v>
      </c>
      <c r="G10" s="49">
        <f t="shared" si="0"/>
        <v>0.24931122405325393</v>
      </c>
      <c r="H10" s="49">
        <f t="shared" si="0"/>
        <v>0.29263488910956637</v>
      </c>
      <c r="I10" s="49">
        <f t="shared" si="0"/>
        <v>0.27458904377025495</v>
      </c>
      <c r="J10" s="49">
        <f t="shared" si="0"/>
        <v>0.28451741113770834</v>
      </c>
      <c r="K10" s="58">
        <f t="shared" si="0"/>
        <v>0.30798230622298178</v>
      </c>
      <c r="M10" s="62"/>
    </row>
    <row r="11" spans="2:13" ht="15.75" thickBot="1" x14ac:dyDescent="0.3">
      <c r="B11" s="56"/>
      <c r="C11" s="67"/>
      <c r="D11" s="49"/>
      <c r="E11" s="49"/>
      <c r="F11" s="49"/>
      <c r="G11" s="49"/>
      <c r="H11" s="49"/>
      <c r="I11" s="49"/>
      <c r="J11" s="49"/>
      <c r="K11" s="58"/>
      <c r="M11" s="62"/>
    </row>
    <row r="12" spans="2:13" s="43" customFormat="1" ht="21.75" customHeight="1" thickBot="1" x14ac:dyDescent="0.3">
      <c r="B12" s="122" t="s">
        <v>156</v>
      </c>
      <c r="C12" s="123"/>
      <c r="D12" s="123"/>
      <c r="E12" s="123"/>
      <c r="F12" s="123"/>
      <c r="G12" s="123"/>
      <c r="H12" s="123"/>
      <c r="I12" s="123"/>
      <c r="J12" s="123"/>
      <c r="K12" s="124"/>
    </row>
    <row r="13" spans="2:13" x14ac:dyDescent="0.25">
      <c r="B13" s="54"/>
      <c r="C13" s="47" t="s">
        <v>157</v>
      </c>
      <c r="D13" s="47">
        <v>2012</v>
      </c>
      <c r="E13" s="47">
        <v>2011</v>
      </c>
      <c r="F13" s="47">
        <v>2010</v>
      </c>
      <c r="G13" s="47">
        <v>2009</v>
      </c>
      <c r="H13" s="47">
        <v>2008</v>
      </c>
      <c r="I13" s="47">
        <v>2007</v>
      </c>
      <c r="J13" s="47">
        <v>2006</v>
      </c>
      <c r="K13" s="55">
        <v>2005</v>
      </c>
    </row>
    <row r="14" spans="2:13" x14ac:dyDescent="0.25">
      <c r="B14" s="56" t="s">
        <v>145</v>
      </c>
      <c r="C14" s="69">
        <f>(D14+E14+F14+G14+H14+I14+J14)/7</f>
        <v>9.4156672923224743E-2</v>
      </c>
      <c r="D14" s="49">
        <f t="shared" ref="D14:I14" si="1">(D8/E8)-1</f>
        <v>5.4044007263057026E-2</v>
      </c>
      <c r="E14" s="49">
        <f t="shared" si="1"/>
        <v>0.11941039019237532</v>
      </c>
      <c r="F14" s="49">
        <f t="shared" si="1"/>
        <v>6.9219843592244645E-2</v>
      </c>
      <c r="G14" s="49">
        <f t="shared" si="1"/>
        <v>-3.2820258192651441E-2</v>
      </c>
      <c r="H14" s="49">
        <f t="shared" si="1"/>
        <v>0.17957127796649885</v>
      </c>
      <c r="I14" s="49">
        <f t="shared" si="1"/>
        <v>0.15672282191409592</v>
      </c>
      <c r="J14" s="49">
        <f>(J8/K8)-1</f>
        <v>0.11294862772695291</v>
      </c>
      <c r="K14" s="63"/>
    </row>
    <row r="15" spans="2:13" x14ac:dyDescent="0.25">
      <c r="B15" s="56" t="s">
        <v>146</v>
      </c>
      <c r="C15" s="70">
        <f>SUM(D15:J15)/7</f>
        <v>6.8665927186419992E-2</v>
      </c>
      <c r="D15" s="64">
        <f t="shared" ref="D15:J15" si="2">(D9/E9)-1</f>
        <v>-0.266609071274298</v>
      </c>
      <c r="E15" s="64">
        <f t="shared" si="2"/>
        <v>0.23400852878464828</v>
      </c>
      <c r="F15" s="64">
        <f t="shared" si="2"/>
        <v>0.28766559132404423</v>
      </c>
      <c r="G15" s="64">
        <f t="shared" si="2"/>
        <v>-0.17600814433572765</v>
      </c>
      <c r="H15" s="64">
        <f t="shared" si="2"/>
        <v>0.25709207252044086</v>
      </c>
      <c r="I15" s="64">
        <f t="shared" si="2"/>
        <v>0.1163584411461227</v>
      </c>
      <c r="J15" s="64">
        <f t="shared" si="2"/>
        <v>2.8154072139709552E-2</v>
      </c>
      <c r="K15" s="63"/>
    </row>
    <row r="16" spans="2:13" x14ac:dyDescent="0.25">
      <c r="B16" s="56" t="s">
        <v>147</v>
      </c>
      <c r="C16" s="70">
        <f>AVERAGE(D16:J16)</f>
        <v>-2.7278089387807451E-2</v>
      </c>
      <c r="D16" s="49">
        <f t="shared" ref="D16:J16" si="3">(D10/E10)-1</f>
        <v>-0.30421223054051283</v>
      </c>
      <c r="E16" s="49">
        <f t="shared" si="3"/>
        <v>0.10237365991625169</v>
      </c>
      <c r="F16" s="49">
        <f t="shared" si="3"/>
        <v>0.20430386607668072</v>
      </c>
      <c r="G16" s="49">
        <f t="shared" si="3"/>
        <v>-0.14804682103401379</v>
      </c>
      <c r="H16" s="49">
        <f t="shared" si="3"/>
        <v>6.5719466048361763E-2</v>
      </c>
      <c r="I16" s="49">
        <f t="shared" si="3"/>
        <v>-3.4895465018300764E-2</v>
      </c>
      <c r="J16" s="49">
        <f t="shared" si="3"/>
        <v>-7.6189101163118944E-2</v>
      </c>
      <c r="K16" s="63">
        <f>SUM(C16:J16)</f>
        <v>-0.21822471510245961</v>
      </c>
    </row>
    <row r="17" spans="2:12" ht="15.75" thickBot="1" x14ac:dyDescent="0.3">
      <c r="B17" s="56"/>
      <c r="C17" s="70"/>
      <c r="D17" s="49"/>
      <c r="E17" s="49"/>
      <c r="F17" s="49"/>
      <c r="G17" s="49"/>
      <c r="H17" s="49"/>
      <c r="I17" s="49"/>
      <c r="J17" s="49"/>
      <c r="K17" s="63"/>
    </row>
    <row r="18" spans="2:12" s="43" customFormat="1" ht="21.75" customHeight="1" thickBot="1" x14ac:dyDescent="0.3">
      <c r="B18" s="122" t="s">
        <v>158</v>
      </c>
      <c r="C18" s="123"/>
      <c r="D18" s="123"/>
      <c r="E18" s="123"/>
      <c r="F18" s="123"/>
      <c r="G18" s="123"/>
      <c r="H18" s="123"/>
      <c r="I18" s="123"/>
      <c r="J18" s="123"/>
      <c r="K18" s="124"/>
    </row>
    <row r="19" spans="2:12" x14ac:dyDescent="0.25">
      <c r="B19" s="56"/>
      <c r="C19" s="70"/>
      <c r="D19" s="47">
        <v>2012</v>
      </c>
      <c r="E19" s="47">
        <v>2011</v>
      </c>
      <c r="F19" s="47">
        <v>2010</v>
      </c>
      <c r="G19" s="47">
        <v>2009</v>
      </c>
      <c r="H19" s="47">
        <v>2008</v>
      </c>
      <c r="I19" s="47"/>
      <c r="J19" s="63"/>
      <c r="K19" s="63"/>
    </row>
    <row r="20" spans="2:12" x14ac:dyDescent="0.25">
      <c r="B20" s="56" t="s">
        <v>145</v>
      </c>
      <c r="C20" s="70"/>
      <c r="D20" s="49">
        <f>AVERAGE(D14:F14)</f>
        <v>8.0891413682558991E-2</v>
      </c>
      <c r="E20" s="49">
        <f t="shared" ref="E20:H20" si="4">AVERAGE(E14:G14)</f>
        <v>5.1936658530656175E-2</v>
      </c>
      <c r="F20" s="49">
        <f t="shared" si="4"/>
        <v>7.1990287788697357E-2</v>
      </c>
      <c r="G20" s="49">
        <f t="shared" si="4"/>
        <v>0.10115794722931444</v>
      </c>
      <c r="H20" s="49">
        <f t="shared" si="4"/>
        <v>0.14974757586918255</v>
      </c>
      <c r="I20" s="49"/>
      <c r="J20" s="63"/>
      <c r="K20" s="63"/>
    </row>
    <row r="21" spans="2:12" x14ac:dyDescent="0.25">
      <c r="B21" s="56" t="s">
        <v>146</v>
      </c>
      <c r="C21" s="70"/>
      <c r="D21" s="49">
        <f t="shared" ref="D21:D22" si="5">AVERAGE(D15:F15)</f>
        <v>8.5021682944798171E-2</v>
      </c>
      <c r="E21" s="49">
        <f t="shared" ref="E21:E22" si="6">AVERAGE(E15:G15)</f>
        <v>0.11522199192432163</v>
      </c>
      <c r="F21" s="49">
        <f t="shared" ref="F21:F22" si="7">AVERAGE(F15:H15)</f>
        <v>0.12291650650291915</v>
      </c>
      <c r="G21" s="49">
        <f t="shared" ref="G21:G22" si="8">AVERAGE(G15:I15)</f>
        <v>6.5814123110278636E-2</v>
      </c>
      <c r="H21" s="49">
        <f t="shared" ref="H21:H22" si="9">AVERAGE(H15:J15)</f>
        <v>0.13386819526875771</v>
      </c>
      <c r="I21" s="49"/>
      <c r="J21" s="63"/>
      <c r="K21" s="63"/>
    </row>
    <row r="22" spans="2:12" x14ac:dyDescent="0.25">
      <c r="B22" s="56" t="s">
        <v>147</v>
      </c>
      <c r="C22" s="70"/>
      <c r="D22" s="49">
        <f t="shared" si="5"/>
        <v>8.2176515080652679E-4</v>
      </c>
      <c r="E22" s="49">
        <f t="shared" si="6"/>
        <v>5.2876901652972874E-2</v>
      </c>
      <c r="F22" s="49">
        <f t="shared" si="7"/>
        <v>4.0658837030342898E-2</v>
      </c>
      <c r="G22" s="49">
        <f t="shared" si="8"/>
        <v>-3.9074273334650932E-2</v>
      </c>
      <c r="H22" s="49">
        <f t="shared" si="9"/>
        <v>-1.5121700044352648E-2</v>
      </c>
      <c r="I22" s="49"/>
      <c r="J22" s="63"/>
      <c r="K22" s="63"/>
    </row>
    <row r="23" spans="2:12" ht="6" customHeight="1" thickBot="1" x14ac:dyDescent="0.3">
      <c r="B23" s="59"/>
      <c r="C23" s="68"/>
      <c r="D23" s="60"/>
      <c r="E23" s="60"/>
      <c r="F23" s="60"/>
      <c r="G23" s="61"/>
      <c r="H23" s="61"/>
      <c r="I23" s="60"/>
      <c r="J23" s="63"/>
      <c r="K23" s="63"/>
    </row>
    <row r="24" spans="2:12" x14ac:dyDescent="0.25">
      <c r="G24" s="44"/>
      <c r="H24" s="44"/>
    </row>
    <row r="25" spans="2:12" x14ac:dyDescent="0.25">
      <c r="D25" s="49"/>
      <c r="E25" s="49"/>
      <c r="F25" s="49"/>
      <c r="G25" s="49"/>
      <c r="H25" s="49"/>
      <c r="I25" s="49"/>
      <c r="J25" s="49"/>
      <c r="K25" s="49"/>
    </row>
    <row r="26" spans="2:12" x14ac:dyDescent="0.25">
      <c r="D26" s="49"/>
      <c r="E26" s="49"/>
      <c r="F26" s="49"/>
      <c r="G26" s="49"/>
      <c r="H26" s="49"/>
      <c r="I26" s="47"/>
      <c r="J26" s="48"/>
      <c r="K26" s="47"/>
      <c r="L26" s="45"/>
    </row>
    <row r="27" spans="2:12" x14ac:dyDescent="0.25">
      <c r="D27" s="49"/>
      <c r="E27" s="49"/>
      <c r="F27" s="49"/>
      <c r="G27" s="49"/>
      <c r="H27" s="49"/>
    </row>
    <row r="28" spans="2:12" x14ac:dyDescent="0.25">
      <c r="D28" s="49"/>
      <c r="E28" s="49"/>
      <c r="F28" s="49"/>
      <c r="G28" s="49"/>
      <c r="H28" s="49"/>
    </row>
    <row r="29" spans="2:12" x14ac:dyDescent="0.25">
      <c r="F29" s="44"/>
      <c r="G29" s="50"/>
    </row>
    <row r="31" spans="2:12" x14ac:dyDescent="0.25">
      <c r="J31" s="50"/>
    </row>
    <row r="35" spans="9:9" x14ac:dyDescent="0.25">
      <c r="I35" s="42"/>
    </row>
    <row r="90" spans="10:10" x14ac:dyDescent="0.25">
      <c r="J90" s="42"/>
    </row>
  </sheetData>
  <mergeCells count="5">
    <mergeCell ref="B3:K3"/>
    <mergeCell ref="B4:K4"/>
    <mergeCell ref="B5:K5"/>
    <mergeCell ref="B12:K12"/>
    <mergeCell ref="B18:K18"/>
  </mergeCells>
  <printOptions horizontalCentered="1"/>
  <pageMargins left="0.7" right="0.7" top="0.75" bottom="0.75" header="0.3" footer="0.3"/>
  <pageSetup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3"/>
  <sheetViews>
    <sheetView zoomScale="115" zoomScaleNormal="115" workbookViewId="0">
      <selection activeCell="K9" sqref="K9"/>
    </sheetView>
  </sheetViews>
  <sheetFormatPr defaultRowHeight="15" x14ac:dyDescent="0.25"/>
  <cols>
    <col min="1" max="1" width="6.140625" style="73" customWidth="1"/>
    <col min="2" max="2" width="17.42578125" style="73" customWidth="1"/>
    <col min="3" max="3" width="13" style="73" customWidth="1"/>
    <col min="4" max="4" width="14.85546875" style="73" customWidth="1"/>
    <col min="5" max="5" width="13.85546875" style="73" customWidth="1"/>
    <col min="6" max="6" width="1" style="73" customWidth="1"/>
    <col min="7" max="7" width="11.5703125" style="73" customWidth="1"/>
    <col min="8" max="8" width="13.28515625" style="73" customWidth="1"/>
    <col min="9" max="9" width="1" style="73" customWidth="1"/>
    <col min="10" max="10" width="14" style="73" customWidth="1"/>
    <col min="11" max="11" width="13.28515625" style="73" customWidth="1"/>
    <col min="12" max="12" width="1" style="73" customWidth="1"/>
    <col min="13" max="14" width="15.85546875" style="73" customWidth="1"/>
    <col min="15" max="15" width="1" style="73" customWidth="1"/>
    <col min="16" max="16384" width="9.140625" style="73"/>
  </cols>
  <sheetData>
    <row r="2" spans="2:15" ht="30" x14ac:dyDescent="0.4">
      <c r="B2" s="125" t="s">
        <v>172</v>
      </c>
      <c r="C2" s="125"/>
      <c r="D2" s="125"/>
      <c r="E2" s="125"/>
      <c r="F2" s="125"/>
      <c r="G2" s="125"/>
      <c r="H2" s="125"/>
      <c r="I2" s="125"/>
      <c r="J2" s="125"/>
      <c r="K2" s="125"/>
      <c r="L2" s="125"/>
      <c r="M2" s="125"/>
      <c r="N2" s="125"/>
    </row>
    <row r="3" spans="2:15" x14ac:dyDescent="0.25">
      <c r="H3" s="74"/>
      <c r="I3" s="76"/>
      <c r="K3" s="77"/>
      <c r="L3" s="75"/>
      <c r="O3" s="75"/>
    </row>
    <row r="4" spans="2:15" x14ac:dyDescent="0.25">
      <c r="B4" s="80"/>
      <c r="C4" s="78" t="s">
        <v>145</v>
      </c>
      <c r="D4" s="78" t="s">
        <v>146</v>
      </c>
      <c r="E4" s="78" t="s">
        <v>147</v>
      </c>
      <c r="H4" s="74"/>
      <c r="I4" s="76"/>
      <c r="K4" s="77"/>
      <c r="L4" s="75"/>
      <c r="O4" s="75"/>
    </row>
    <row r="5" spans="2:15" x14ac:dyDescent="0.25">
      <c r="B5" s="79">
        <v>2006</v>
      </c>
      <c r="C5" s="71">
        <v>0.11294862772695291</v>
      </c>
      <c r="D5" s="71">
        <v>2.8154072139709552E-2</v>
      </c>
      <c r="E5" s="71">
        <v>-7.6189101163118944E-2</v>
      </c>
      <c r="H5" s="74"/>
      <c r="I5" s="76"/>
      <c r="K5" s="77"/>
      <c r="L5" s="75"/>
      <c r="O5" s="75"/>
    </row>
    <row r="6" spans="2:15" x14ac:dyDescent="0.25">
      <c r="B6" s="79">
        <v>2007</v>
      </c>
      <c r="C6" s="71">
        <v>0.15672282191409592</v>
      </c>
      <c r="D6" s="71">
        <v>0.1163584411461227</v>
      </c>
      <c r="E6" s="71">
        <v>-3.4895465018300764E-2</v>
      </c>
      <c r="H6" s="74"/>
      <c r="I6" s="76"/>
      <c r="J6" s="75"/>
      <c r="K6" s="77"/>
      <c r="L6" s="75"/>
      <c r="O6" s="75"/>
    </row>
    <row r="7" spans="2:15" x14ac:dyDescent="0.25">
      <c r="B7" s="79">
        <v>2008</v>
      </c>
      <c r="C7" s="71">
        <v>0.17957127796649885</v>
      </c>
      <c r="D7" s="71">
        <v>0.25709207252044086</v>
      </c>
      <c r="E7" s="71">
        <v>6.5719466048361763E-2</v>
      </c>
      <c r="H7" s="74"/>
      <c r="I7" s="76"/>
      <c r="J7" s="75"/>
      <c r="K7" s="77"/>
      <c r="L7" s="75"/>
      <c r="O7" s="75"/>
    </row>
    <row r="8" spans="2:15" x14ac:dyDescent="0.25">
      <c r="B8" s="79">
        <v>2009</v>
      </c>
      <c r="C8" s="71">
        <v>-3.2820258192651441E-2</v>
      </c>
      <c r="D8" s="71">
        <v>-0.17600814433572765</v>
      </c>
      <c r="E8" s="71">
        <v>-0.14804682103401379</v>
      </c>
    </row>
    <row r="9" spans="2:15" x14ac:dyDescent="0.25">
      <c r="B9" s="79">
        <v>2010</v>
      </c>
      <c r="C9" s="71">
        <v>0.11941039019237532</v>
      </c>
      <c r="D9" s="71">
        <v>0.23400852878464828</v>
      </c>
      <c r="E9" s="71">
        <v>0.10237365991625169</v>
      </c>
      <c r="K9" s="77"/>
    </row>
    <row r="10" spans="2:15" x14ac:dyDescent="0.25">
      <c r="B10" s="79">
        <v>2011</v>
      </c>
      <c r="C10" s="71">
        <v>0.11941039019237532</v>
      </c>
      <c r="D10" s="71">
        <v>0.23400852878464828</v>
      </c>
      <c r="E10" s="71">
        <v>0.10237365991625169</v>
      </c>
    </row>
    <row r="11" spans="2:15" x14ac:dyDescent="0.25">
      <c r="B11" s="79">
        <v>2012</v>
      </c>
      <c r="C11" s="71">
        <v>5.4044007263057026E-2</v>
      </c>
      <c r="D11" s="71">
        <v>-0.266609071274298</v>
      </c>
      <c r="E11" s="71">
        <v>-0.30421223054051283</v>
      </c>
    </row>
    <row r="12" spans="2:15" x14ac:dyDescent="0.25">
      <c r="B12" s="79"/>
      <c r="C12" s="72"/>
      <c r="D12" s="72"/>
      <c r="E12" s="72"/>
    </row>
    <row r="13" spans="2:15" x14ac:dyDescent="0.25">
      <c r="B13" s="79"/>
      <c r="C13" s="72"/>
      <c r="D13" s="72"/>
      <c r="E13" s="72"/>
    </row>
    <row r="14" spans="2:15" ht="15.75" thickBot="1" x14ac:dyDescent="0.3">
      <c r="B14" s="81"/>
      <c r="C14" s="82"/>
      <c r="D14" s="82"/>
      <c r="E14" s="82"/>
      <c r="F14" s="83"/>
      <c r="G14" s="83"/>
      <c r="H14" s="83"/>
      <c r="I14" s="83"/>
      <c r="J14" s="83"/>
      <c r="K14" s="83"/>
      <c r="L14" s="83"/>
      <c r="M14" s="83"/>
      <c r="N14" s="83"/>
    </row>
    <row r="15" spans="2:15" s="84" customFormat="1" ht="30.75" customHeight="1" thickBot="1" x14ac:dyDescent="0.3">
      <c r="B15" s="126" t="s">
        <v>173</v>
      </c>
      <c r="C15" s="126"/>
      <c r="D15" s="126"/>
      <c r="E15" s="126"/>
      <c r="F15" s="126"/>
      <c r="G15" s="126"/>
      <c r="H15" s="126"/>
      <c r="I15" s="126"/>
      <c r="J15" s="126"/>
      <c r="K15" s="126"/>
      <c r="L15" s="126"/>
      <c r="M15" s="126"/>
      <c r="N15" s="126"/>
    </row>
    <row r="16" spans="2:15" ht="15.75" thickBot="1" x14ac:dyDescent="0.3"/>
    <row r="17" spans="2:15" ht="15.75" thickBot="1" x14ac:dyDescent="0.3">
      <c r="B17" s="78" t="s">
        <v>180</v>
      </c>
      <c r="E17" s="86">
        <v>10000</v>
      </c>
    </row>
    <row r="18" spans="2:15" ht="15.75" thickBot="1" x14ac:dyDescent="0.3"/>
    <row r="19" spans="2:15" ht="60.75" customHeight="1" thickBot="1" x14ac:dyDescent="0.3">
      <c r="B19" s="99"/>
      <c r="C19" s="100" t="s">
        <v>168</v>
      </c>
      <c r="D19" s="101" t="s">
        <v>166</v>
      </c>
      <c r="E19" s="101" t="s">
        <v>164</v>
      </c>
      <c r="F19" s="102"/>
      <c r="G19" s="103" t="s">
        <v>170</v>
      </c>
      <c r="H19" s="101" t="s">
        <v>167</v>
      </c>
      <c r="I19" s="102"/>
      <c r="J19" s="101" t="s">
        <v>169</v>
      </c>
      <c r="K19" s="101" t="s">
        <v>164</v>
      </c>
      <c r="L19" s="102"/>
      <c r="M19" s="101" t="s">
        <v>171</v>
      </c>
      <c r="N19" s="104" t="s">
        <v>164</v>
      </c>
      <c r="O19" s="87"/>
    </row>
    <row r="20" spans="2:15" x14ac:dyDescent="0.25">
      <c r="B20" s="88" t="s">
        <v>165</v>
      </c>
      <c r="C20" s="89"/>
      <c r="D20" s="106"/>
      <c r="E20" s="107">
        <f>E17</f>
        <v>10000</v>
      </c>
      <c r="F20" s="91"/>
      <c r="G20" s="90"/>
      <c r="H20" s="106">
        <f>E20</f>
        <v>10000</v>
      </c>
      <c r="I20" s="91"/>
      <c r="J20" s="90"/>
      <c r="K20" s="106">
        <f>H20</f>
        <v>10000</v>
      </c>
      <c r="L20" s="91"/>
      <c r="M20" s="90"/>
      <c r="N20" s="106">
        <f>K20</f>
        <v>10000</v>
      </c>
      <c r="O20" s="92"/>
    </row>
    <row r="21" spans="2:15" x14ac:dyDescent="0.25">
      <c r="B21" s="88">
        <v>2006</v>
      </c>
      <c r="C21" s="71">
        <v>0.11294862772695291</v>
      </c>
      <c r="D21" s="106">
        <f>E20*C21</f>
        <v>1129.4862772695292</v>
      </c>
      <c r="E21" s="107">
        <f>E20+D21</f>
        <v>11129.486277269529</v>
      </c>
      <c r="F21" s="91"/>
      <c r="G21" s="93">
        <f>1+C21</f>
        <v>1.1129486277269529</v>
      </c>
      <c r="H21" s="106">
        <f>H20*G21</f>
        <v>11129.486277269529</v>
      </c>
      <c r="I21" s="91"/>
      <c r="J21" s="108">
        <f>$C$30</f>
        <v>0.1013267510089577</v>
      </c>
      <c r="K21" s="106">
        <f>K20*(1+J21)</f>
        <v>11013.267510089578</v>
      </c>
      <c r="L21" s="91"/>
      <c r="M21" s="108">
        <f>$C$32</f>
        <v>9.9285397772620021E-2</v>
      </c>
      <c r="N21" s="106">
        <f>N20*(1+M21)</f>
        <v>10992.853977726199</v>
      </c>
      <c r="O21" s="92"/>
    </row>
    <row r="22" spans="2:15" x14ac:dyDescent="0.25">
      <c r="B22" s="88">
        <v>2007</v>
      </c>
      <c r="C22" s="71">
        <v>0.15672282191409592</v>
      </c>
      <c r="D22" s="106">
        <f t="shared" ref="D22:D27" si="0">E21*C22</f>
        <v>1744.2444958278868</v>
      </c>
      <c r="E22" s="107">
        <f t="shared" ref="E22:E27" si="1">E21+D22</f>
        <v>12873.730773097415</v>
      </c>
      <c r="F22" s="91"/>
      <c r="G22" s="93">
        <f>1+C22</f>
        <v>1.1567228219140959</v>
      </c>
      <c r="H22" s="106">
        <f t="shared" ref="H22:H27" si="2">H21*G22</f>
        <v>12873.730773097415</v>
      </c>
      <c r="I22" s="91"/>
      <c r="J22" s="108">
        <f t="shared" ref="J22:J27" si="3">$C$30</f>
        <v>0.1013267510089577</v>
      </c>
      <c r="K22" s="106">
        <f t="shared" ref="K22:K27" si="4">K21*(1+J22)</f>
        <v>12129.206124879467</v>
      </c>
      <c r="L22" s="91"/>
      <c r="M22" s="108">
        <f t="shared" ref="M22:M27" si="5">$C$32</f>
        <v>9.9285397772620021E-2</v>
      </c>
      <c r="N22" s="106">
        <f t="shared" ref="N22:N27" si="6">N21*(1+M22)</f>
        <v>12084.283857561073</v>
      </c>
      <c r="O22" s="92"/>
    </row>
    <row r="23" spans="2:15" x14ac:dyDescent="0.25">
      <c r="B23" s="88">
        <v>2008</v>
      </c>
      <c r="C23" s="71">
        <v>0.17957127796649885</v>
      </c>
      <c r="D23" s="106">
        <f t="shared" si="0"/>
        <v>2311.7522871217461</v>
      </c>
      <c r="E23" s="107">
        <f t="shared" si="1"/>
        <v>15185.483060219161</v>
      </c>
      <c r="F23" s="91"/>
      <c r="G23" s="93">
        <f t="shared" ref="G23:G27" si="7">1+C23</f>
        <v>1.1795712779664989</v>
      </c>
      <c r="H23" s="106">
        <f t="shared" si="2"/>
        <v>15185.483060219161</v>
      </c>
      <c r="I23" s="91"/>
      <c r="J23" s="108">
        <f t="shared" si="3"/>
        <v>0.1013267510089577</v>
      </c>
      <c r="K23" s="106">
        <f t="shared" si="4"/>
        <v>13358.219173831454</v>
      </c>
      <c r="L23" s="91"/>
      <c r="M23" s="108">
        <f t="shared" si="5"/>
        <v>9.9285397772620021E-2</v>
      </c>
      <c r="N23" s="106">
        <f t="shared" si="6"/>
        <v>13284.076787156275</v>
      </c>
      <c r="O23" s="92"/>
    </row>
    <row r="24" spans="2:15" x14ac:dyDescent="0.25">
      <c r="B24" s="88">
        <v>2009</v>
      </c>
      <c r="C24" s="71">
        <v>-3.2820258192651441E-2</v>
      </c>
      <c r="D24" s="106">
        <f t="shared" si="0"/>
        <v>-498.39147481652759</v>
      </c>
      <c r="E24" s="107">
        <f t="shared" si="1"/>
        <v>14687.091585402633</v>
      </c>
      <c r="F24" s="91"/>
      <c r="G24" s="93">
        <f t="shared" si="7"/>
        <v>0.96717974180734856</v>
      </c>
      <c r="H24" s="106">
        <f t="shared" si="2"/>
        <v>14687.091585402633</v>
      </c>
      <c r="I24" s="91"/>
      <c r="J24" s="108">
        <f t="shared" si="3"/>
        <v>0.1013267510089577</v>
      </c>
      <c r="K24" s="106">
        <f t="shared" si="4"/>
        <v>14711.764121981359</v>
      </c>
      <c r="L24" s="91"/>
      <c r="M24" s="108">
        <f t="shared" si="5"/>
        <v>9.9285397772620021E-2</v>
      </c>
      <c r="N24" s="106">
        <f t="shared" si="6"/>
        <v>14602.991635011114</v>
      </c>
      <c r="O24" s="92"/>
    </row>
    <row r="25" spans="2:15" x14ac:dyDescent="0.25">
      <c r="B25" s="88">
        <v>2010</v>
      </c>
      <c r="C25" s="71">
        <v>0.11941039019237532</v>
      </c>
      <c r="D25" s="106">
        <f t="shared" si="0"/>
        <v>1753.7913370040806</v>
      </c>
      <c r="E25" s="107">
        <f t="shared" si="1"/>
        <v>16440.882922406716</v>
      </c>
      <c r="F25" s="91"/>
      <c r="G25" s="93">
        <f t="shared" si="7"/>
        <v>1.1194103901923753</v>
      </c>
      <c r="H25" s="106">
        <f t="shared" si="2"/>
        <v>16440.882922406716</v>
      </c>
      <c r="I25" s="91"/>
      <c r="J25" s="108">
        <f t="shared" si="3"/>
        <v>0.1013267510089577</v>
      </c>
      <c r="K25" s="106">
        <f t="shared" si="4"/>
        <v>16202.459382071882</v>
      </c>
      <c r="L25" s="91"/>
      <c r="M25" s="108">
        <f t="shared" si="5"/>
        <v>9.9285397772620021E-2</v>
      </c>
      <c r="N25" s="106">
        <f t="shared" si="6"/>
        <v>16052.855468163436</v>
      </c>
      <c r="O25" s="92"/>
    </row>
    <row r="26" spans="2:15" x14ac:dyDescent="0.25">
      <c r="B26" s="88">
        <v>2011</v>
      </c>
      <c r="C26" s="71">
        <v>0.11941039019237532</v>
      </c>
      <c r="D26" s="106">
        <f t="shared" si="0"/>
        <v>1963.2122448717457</v>
      </c>
      <c r="E26" s="107">
        <f t="shared" si="1"/>
        <v>18404.095167278461</v>
      </c>
      <c r="F26" s="91"/>
      <c r="G26" s="93">
        <f t="shared" si="7"/>
        <v>1.1194103901923753</v>
      </c>
      <c r="H26" s="106">
        <f t="shared" si="2"/>
        <v>18404.095167278461</v>
      </c>
      <c r="I26" s="91"/>
      <c r="J26" s="108">
        <f t="shared" si="3"/>
        <v>0.1013267510089577</v>
      </c>
      <c r="K26" s="106">
        <f t="shared" si="4"/>
        <v>17844.20194961183</v>
      </c>
      <c r="L26" s="91"/>
      <c r="M26" s="108">
        <f t="shared" si="5"/>
        <v>9.9285397772620021E-2</v>
      </c>
      <c r="N26" s="106">
        <f t="shared" si="6"/>
        <v>17646.669608706423</v>
      </c>
      <c r="O26" s="92"/>
    </row>
    <row r="27" spans="2:15" x14ac:dyDescent="0.25">
      <c r="B27" s="88">
        <v>2012</v>
      </c>
      <c r="C27" s="71">
        <v>5.4044007263057026E-2</v>
      </c>
      <c r="D27" s="106">
        <f t="shared" si="0"/>
        <v>994.63105289038992</v>
      </c>
      <c r="E27" s="107">
        <f t="shared" si="1"/>
        <v>19398.72622016885</v>
      </c>
      <c r="F27" s="91"/>
      <c r="G27" s="93">
        <f t="shared" si="7"/>
        <v>1.054044007263057</v>
      </c>
      <c r="H27" s="106">
        <f t="shared" si="2"/>
        <v>19398.72622016885</v>
      </c>
      <c r="I27" s="91"/>
      <c r="J27" s="108">
        <f t="shared" si="3"/>
        <v>0.1013267510089577</v>
      </c>
      <c r="K27" s="106">
        <f t="shared" si="4"/>
        <v>19652.296957513707</v>
      </c>
      <c r="L27" s="91"/>
      <c r="M27" s="108">
        <f t="shared" si="5"/>
        <v>9.9285397772620021E-2</v>
      </c>
      <c r="N27" s="106">
        <f t="shared" si="6"/>
        <v>19398.726220168846</v>
      </c>
      <c r="O27" s="92"/>
    </row>
    <row r="28" spans="2:15" ht="6.75" customHeight="1" thickBot="1" x14ac:dyDescent="0.3">
      <c r="B28" s="94"/>
      <c r="C28" s="82"/>
      <c r="D28" s="83"/>
      <c r="E28" s="95"/>
      <c r="F28" s="96"/>
      <c r="G28" s="97"/>
      <c r="H28" s="83"/>
      <c r="I28" s="96"/>
      <c r="J28" s="83"/>
      <c r="K28" s="83"/>
      <c r="L28" s="96"/>
      <c r="M28" s="83"/>
      <c r="N28" s="83"/>
      <c r="O28" s="98"/>
    </row>
    <row r="30" spans="2:15" x14ac:dyDescent="0.25">
      <c r="B30" s="85" t="s">
        <v>174</v>
      </c>
      <c r="C30" s="50">
        <f>AVERAGE(C21:C27)</f>
        <v>0.1013267510089577</v>
      </c>
    </row>
    <row r="31" spans="2:15" ht="6" customHeight="1" x14ac:dyDescent="0.25"/>
    <row r="32" spans="2:15" x14ac:dyDescent="0.25">
      <c r="B32" s="85" t="s">
        <v>178</v>
      </c>
      <c r="C32" s="71">
        <f>((PRODUCT(G21:G27))^(1/7))-1</f>
        <v>9.9285397772620021E-2</v>
      </c>
      <c r="E32" s="85"/>
    </row>
    <row r="33" spans="2:10" ht="7.5" customHeight="1" x14ac:dyDescent="0.25"/>
    <row r="34" spans="2:10" x14ac:dyDescent="0.25">
      <c r="B34" s="105" t="s">
        <v>179</v>
      </c>
      <c r="C34" s="71">
        <f>GEOMEAN(G21:G27)-1</f>
        <v>9.9285397772620021E-2</v>
      </c>
      <c r="E34" s="85"/>
    </row>
    <row r="40" spans="2:10" x14ac:dyDescent="0.25">
      <c r="B40" s="71"/>
      <c r="C40" s="71"/>
      <c r="D40" s="71"/>
      <c r="E40" s="71"/>
      <c r="F40" s="71"/>
      <c r="G40" s="71"/>
      <c r="H40" s="71"/>
      <c r="I40" s="71"/>
      <c r="J40" s="71"/>
    </row>
    <row r="41" spans="2:10" x14ac:dyDescent="0.25">
      <c r="B41" s="71"/>
      <c r="C41" s="71"/>
      <c r="D41" s="71"/>
      <c r="E41" s="71"/>
      <c r="F41" s="71"/>
      <c r="G41" s="71"/>
      <c r="H41" s="71"/>
      <c r="I41" s="71"/>
      <c r="J41" s="71"/>
    </row>
    <row r="42" spans="2:10" x14ac:dyDescent="0.25">
      <c r="B42" s="71"/>
      <c r="C42" s="71"/>
      <c r="D42" s="71"/>
      <c r="E42" s="71"/>
      <c r="F42" s="71"/>
      <c r="G42" s="71"/>
      <c r="H42" s="71"/>
      <c r="I42" s="71"/>
      <c r="J42" s="71"/>
    </row>
    <row r="43" spans="2:10" x14ac:dyDescent="0.25">
      <c r="B43" s="71"/>
      <c r="C43" s="71"/>
      <c r="D43" s="71"/>
      <c r="E43" s="71"/>
      <c r="F43" s="71"/>
      <c r="G43" s="71"/>
      <c r="H43" s="71"/>
      <c r="I43" s="71"/>
      <c r="J43" s="71"/>
    </row>
  </sheetData>
  <mergeCells count="2">
    <mergeCell ref="B2:N2"/>
    <mergeCell ref="B15:N15"/>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K6"/>
  <sheetViews>
    <sheetView workbookViewId="0"/>
  </sheetViews>
  <sheetFormatPr defaultRowHeight="15" x14ac:dyDescent="0.25"/>
  <cols>
    <col min="3" max="3" width="17.5703125" customWidth="1"/>
  </cols>
  <sheetData>
    <row r="3" spans="3:11" x14ac:dyDescent="0.25">
      <c r="C3" s="54"/>
      <c r="D3" s="47">
        <v>2012</v>
      </c>
      <c r="E3" s="47">
        <v>2011</v>
      </c>
      <c r="F3" s="47">
        <v>2010</v>
      </c>
      <c r="G3" s="47">
        <v>2009</v>
      </c>
      <c r="H3" s="47">
        <v>2008</v>
      </c>
      <c r="I3" s="47">
        <v>2007</v>
      </c>
      <c r="J3" s="47">
        <v>2006</v>
      </c>
      <c r="K3" s="55">
        <v>2005</v>
      </c>
    </row>
    <row r="4" spans="3:11" x14ac:dyDescent="0.25">
      <c r="C4" s="56" t="s">
        <v>145</v>
      </c>
      <c r="D4" s="45">
        <v>73723</v>
      </c>
      <c r="E4" s="45">
        <v>69943</v>
      </c>
      <c r="F4" s="46">
        <v>62482</v>
      </c>
      <c r="G4" s="45">
        <v>58437</v>
      </c>
      <c r="H4" s="45">
        <v>60420</v>
      </c>
      <c r="I4" s="45">
        <v>51222</v>
      </c>
      <c r="J4" s="45">
        <v>44282</v>
      </c>
      <c r="K4" s="57">
        <v>39788</v>
      </c>
    </row>
    <row r="5" spans="3:11" x14ac:dyDescent="0.25">
      <c r="C5" s="56" t="s">
        <v>146</v>
      </c>
      <c r="D5" s="65">
        <v>16978</v>
      </c>
      <c r="E5" s="65">
        <v>23150</v>
      </c>
      <c r="F5" s="65">
        <v>18760</v>
      </c>
      <c r="G5" s="65">
        <v>14569</v>
      </c>
      <c r="H5" s="65">
        <v>17681</v>
      </c>
      <c r="I5" s="65">
        <v>14065</v>
      </c>
      <c r="J5" s="65">
        <v>12599</v>
      </c>
      <c r="K5" s="66">
        <v>12254</v>
      </c>
    </row>
    <row r="6" spans="3:11" x14ac:dyDescent="0.25">
      <c r="C6" s="56" t="s">
        <v>147</v>
      </c>
      <c r="D6" s="49">
        <f t="shared" ref="D6:K6" si="0">Net_Income/Revenue</f>
        <v>0.23029448069123612</v>
      </c>
      <c r="E6" s="49">
        <f t="shared" si="0"/>
        <v>0.3309838010951775</v>
      </c>
      <c r="F6" s="49">
        <f t="shared" si="0"/>
        <v>0.30024647098364327</v>
      </c>
      <c r="G6" s="49">
        <f t="shared" si="0"/>
        <v>0.24931122405325393</v>
      </c>
      <c r="H6" s="49">
        <f t="shared" si="0"/>
        <v>0.29263488910956637</v>
      </c>
      <c r="I6" s="49">
        <f t="shared" si="0"/>
        <v>0.27458904377025495</v>
      </c>
      <c r="J6" s="49">
        <f t="shared" si="0"/>
        <v>0.28451741113770834</v>
      </c>
      <c r="K6" s="58">
        <f t="shared" si="0"/>
        <v>0.30798230622298178</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3:H76"/>
  <sheetViews>
    <sheetView zoomScale="145" zoomScaleNormal="145" workbookViewId="0">
      <selection activeCell="C11" sqref="C11"/>
    </sheetView>
  </sheetViews>
  <sheetFormatPr defaultRowHeight="15" x14ac:dyDescent="0.25"/>
  <cols>
    <col min="1" max="1" width="4.85546875" customWidth="1"/>
  </cols>
  <sheetData>
    <row r="3" spans="2:6" ht="18.75" x14ac:dyDescent="0.3">
      <c r="B3" s="7" t="s">
        <v>19</v>
      </c>
      <c r="C3" s="7" t="s">
        <v>20</v>
      </c>
      <c r="D3" s="7" t="s">
        <v>21</v>
      </c>
      <c r="E3" s="7" t="s">
        <v>22</v>
      </c>
      <c r="F3" s="7" t="s">
        <v>23</v>
      </c>
    </row>
    <row r="4" spans="2:6" ht="18.75" x14ac:dyDescent="0.3">
      <c r="B4" s="7" t="s">
        <v>24</v>
      </c>
      <c r="C4" s="7" t="s">
        <v>25</v>
      </c>
      <c r="D4" s="7" t="s">
        <v>26</v>
      </c>
      <c r="E4" s="7" t="s">
        <v>27</v>
      </c>
      <c r="F4" s="7" t="s">
        <v>28</v>
      </c>
    </row>
    <row r="5" spans="2:6" ht="18.75" x14ac:dyDescent="0.3">
      <c r="B5" s="7" t="s">
        <v>29</v>
      </c>
      <c r="C5" s="7" t="s">
        <v>30</v>
      </c>
      <c r="D5" s="7" t="s">
        <v>31</v>
      </c>
      <c r="E5" s="7" t="s">
        <v>32</v>
      </c>
      <c r="F5" s="7" t="s">
        <v>33</v>
      </c>
    </row>
    <row r="6" spans="2:6" ht="18.75" x14ac:dyDescent="0.3">
      <c r="B6" s="7" t="s">
        <v>34</v>
      </c>
      <c r="C6" s="7" t="s">
        <v>35</v>
      </c>
      <c r="D6" s="7" t="s">
        <v>36</v>
      </c>
      <c r="E6" s="7" t="s">
        <v>37</v>
      </c>
      <c r="F6" s="7" t="s">
        <v>38</v>
      </c>
    </row>
    <row r="7" spans="2:6" ht="18.75" x14ac:dyDescent="0.3">
      <c r="B7" s="7" t="s">
        <v>39</v>
      </c>
      <c r="C7" s="7" t="s">
        <v>40</v>
      </c>
      <c r="D7" s="7" t="s">
        <v>41</v>
      </c>
      <c r="E7" s="7" t="s">
        <v>42</v>
      </c>
      <c r="F7" s="7" t="s">
        <v>43</v>
      </c>
    </row>
    <row r="11" spans="2:6" x14ac:dyDescent="0.25">
      <c r="E11" t="str">
        <f>B3</f>
        <v>Cat1</v>
      </c>
    </row>
    <row r="76" spans="8:8" x14ac:dyDescent="0.25">
      <c r="H76" s="29"/>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Agenda</vt:lpstr>
      <vt:lpstr>History of Spreadsheets</vt:lpstr>
      <vt:lpstr>Main Example</vt:lpstr>
      <vt:lpstr>GEOMEAN</vt:lpstr>
      <vt:lpstr>Chart1</vt:lpstr>
      <vt:lpstr>Cell References Example</vt:lpstr>
      <vt:lpstr>Net_Income</vt:lpstr>
      <vt:lpstr>Agenda!Print_Area</vt:lpstr>
      <vt:lpstr>Revenue</vt:lpstr>
    </vt:vector>
  </TitlesOfParts>
  <Company>Mayes Consulting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Timothy R. Mayes</dc:creator>
  <cp:lastModifiedBy>D Hawley</cp:lastModifiedBy>
  <cp:lastPrinted>2013-07-30T19:30:41Z</cp:lastPrinted>
  <dcterms:created xsi:type="dcterms:W3CDTF">1995-10-30T21:47:33Z</dcterms:created>
  <dcterms:modified xsi:type="dcterms:W3CDTF">2013-07-30T23:58:52Z</dcterms:modified>
</cp:coreProperties>
</file>